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198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4" hidden="1">'一般公共预算支出预算表02-2'!$A$5:$G$65</definedName>
    <definedName name="_xlnm._FilterDatabase" localSheetId="2" hidden="1">'部门支出预算表01-3'!$A$5:$O$73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<sst xmlns="http://schemas.openxmlformats.org/spreadsheetml/2006/main" count="4471" uniqueCount="1044">
  <si>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</si>
  <si>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</si>
  <si>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</si>
  <si>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</si>
  <si>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</si>
  <si>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</si>
  <si>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</si>
  <si>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</si>
  <si>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</si>
  <si>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</si>
  <si>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</si>
  <si>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</si>
  <si>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</si>
  <si>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</si>
  <si>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</si>
  <si>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</si>
  <si>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</si>
  <si>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</si>
  <si>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十、灾害防治及应急管理支出</t>
  </si>
  <si>
    <t>十一、其他支出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</si>
  <si>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</si>
  <si>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</si>
  <si>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</si>
  <si>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</si>
  <si>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</si>
  <si>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</si>
  <si>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</si>
  <si>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</si>
  <si>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</si>
  <si>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</si>
  <si>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</si>
  <si>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</si>
  <si>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</si>
  <si>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</si>
  <si>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</si>
  <si>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</si>
  <si>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</si>
  <si>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</si>
  <si>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</si>
  <si>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</si>
  <si>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</si>
  <si>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</si>
  <si>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</si>
  <si>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</si>
  <si>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</si>
  <si>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</si>
  <si>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</si>
  <si>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</si>
  <si>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</si>
  <si>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</si>
  <si>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</si>
  <si>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</si>
  <si>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</si>
  <si>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</si>
  <si>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</si>
  <si>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</si>
  <si>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</si>
  <si>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574</t>
  </si>
  <si>
    <t>老厂乡</t>
  </si>
  <si>
    <t>574001</t>
  </si>
  <si>
    <t>新平彝族傣族自治县老厂乡人民政府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</si>
  <si>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</si>
  <si>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</si>
  <si>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</si>
  <si>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</si>
  <si>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</si>
  <si>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</si>
  <si>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</si>
  <si>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</si>
  <si>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</si>
  <si>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</si>
  <si>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</si>
  <si>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</si>
  <si>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</si>
  <si>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</si>
  <si>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</si>
  <si>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</si>
  <si>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</si>
  <si>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</si>
  <si>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</si>
  <si>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</si>
  <si>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20103</t>
  </si>
  <si>
    <t>政府办公厅（室）及相关机构事务</t>
  </si>
  <si>
    <t>2010301</t>
  </si>
  <si>
    <t>行政运行</t>
  </si>
  <si>
    <t>2010350</t>
  </si>
  <si>
    <t>事业运行</t>
  </si>
  <si>
    <t>20132</t>
  </si>
  <si>
    <t>组织事务</t>
  </si>
  <si>
    <t>2013202</t>
  </si>
  <si>
    <t>一般行政管理事务</t>
  </si>
  <si>
    <t>2013299</t>
  </si>
  <si>
    <t>其他组织事务支出</t>
  </si>
  <si>
    <t>205</t>
  </si>
  <si>
    <t>教育支出</t>
  </si>
  <si>
    <t>20599</t>
  </si>
  <si>
    <t>其他教育支出</t>
  </si>
  <si>
    <t>2059999</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</si>
  <si>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</si>
  <si>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</si>
  <si>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</si>
  <si>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</si>
  <si>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</si>
  <si>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</si>
  <si>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</si>
  <si>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</si>
  <si>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</si>
  <si>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</si>
  <si>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</si>
  <si>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</si>
  <si>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</si>
  <si>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</si>
  <si>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</si>
  <si>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</si>
  <si>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</si>
  <si>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</si>
  <si>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</si>
  <si>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</si>
  <si>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</si>
  <si>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</si>
  <si>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</si>
  <si>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</si>
  <si>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</si>
  <si>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</si>
  <si>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</si>
  <si>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</si>
  <si>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2081199</t>
  </si>
  <si>
    <t>其他残疾人事业支出</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</si>
  <si>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</si>
  <si>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</si>
  <si>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</si>
  <si>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</si>
  <si>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</si>
  <si>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</si>
  <si>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</si>
  <si>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</si>
  <si>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</si>
  <si>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</si>
  <si>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</si>
  <si>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</si>
  <si>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</si>
  <si>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</si>
  <si>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</si>
  <si>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</si>
  <si>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</si>
  <si>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</si>
  <si>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</si>
  <si>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</si>
  <si>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</si>
  <si>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</si>
  <si>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213</t>
  </si>
  <si>
    <t>农林水支出</t>
  </si>
  <si>
    <t>21301</t>
  </si>
  <si>
    <t>农业农村</t>
  </si>
  <si>
    <t>2130122</t>
  </si>
  <si>
    <t>农业生产发展</t>
  </si>
  <si>
    <t>21303</t>
  </si>
  <si>
    <t>水利</t>
  </si>
  <si>
    <t>2130306</t>
  </si>
  <si>
    <t>水利工程运行与维护</t>
  </si>
  <si>
    <t>21305</t>
  </si>
  <si>
    <t>巩固拓展脱贫攻坚成果衔接乡村振兴</t>
  </si>
  <si>
    <t>2130504</t>
  </si>
  <si>
    <t>农村基础设施建设</t>
  </si>
  <si>
    <t>21307</t>
  </si>
  <si>
    <t>农村综合改革</t>
  </si>
  <si>
    <t>对村级公益事业建设的补助</t>
  </si>
  <si>
    <t>2130705</t>
  </si>
  <si>
    <t>对村民委员会和村党支部的补助</t>
  </si>
  <si>
    <t>21399</t>
  </si>
  <si>
    <t>其他农林水支出</t>
  </si>
  <si>
    <t>2139999</t>
  </si>
  <si>
    <t>220</t>
  </si>
  <si>
    <t>自然资源海洋气象等支出</t>
  </si>
  <si>
    <t>22001</t>
  </si>
  <si>
    <t>自然资源事务</t>
  </si>
  <si>
    <t>2200106</t>
  </si>
  <si>
    <t>自然资源利用与保护</t>
  </si>
  <si>
    <t>221</t>
  </si>
  <si>
    <t>住房保障支出</t>
  </si>
  <si>
    <t>22102</t>
  </si>
  <si>
    <t>住房改革支出</t>
  </si>
  <si>
    <t>2210201</t>
  </si>
  <si>
    <t>住房公积金</t>
  </si>
  <si>
    <t>灾害防治及应急管理支出</t>
  </si>
  <si>
    <t>自然灾害防治</t>
  </si>
  <si>
    <t>地质灾害防治</t>
  </si>
  <si>
    <t>自然灾害救灾及恢复重建支出</t>
  </si>
  <si>
    <t>自然灾害救灾补助</t>
  </si>
  <si>
    <t>彩票公益金安排的支出</t>
  </si>
  <si>
    <t>用于社会福利的彩票公益金支出</t>
  </si>
  <si>
    <t>用于体育事业的彩票公益金支出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</si>
  <si>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</si>
  <si>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</si>
  <si>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</si>
  <si>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</si>
  <si>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</si>
  <si>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</si>
  <si>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</si>
  <si>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</si>
  <si>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</si>
  <si>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</si>
  <si>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</si>
  <si>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（十）灾害防治及应急管理支出</t>
  </si>
  <si>
    <t>（十一）其他支出</t>
  </si>
  <si>
    <t>二、年终结转结余</t>
  </si>
  <si>
    <t>收入总计</t>
  </si>
  <si>
    <t>支出总计</t>
  </si>
  <si>
    <t>预算02-2表</t>
  </si>
  <si>
    <t>2026年一般公共预算支出预算表（按功能科目分类）</t>
  </si>
  <si>
    <t>部门预算支出功能分类科目</t>
  </si>
  <si>
    <t>人员经费</t>
  </si>
  <si>
    <t>公用经费</t>
  </si>
  <si>
    <t>巩固脱贫攻坚成果衔接乡村振兴</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</si>
  <si>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</si>
  <si>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</si>
  <si>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</si>
  <si>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</si>
  <si>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</si>
  <si>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</si>
  <si>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</si>
  <si>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</si>
  <si>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</si>
  <si>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</si>
  <si>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</si>
  <si>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</si>
  <si>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</si>
  <si>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</si>
  <si>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</si>
  <si>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</si>
  <si>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</si>
  <si>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</si>
  <si>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</si>
  <si>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</si>
  <si>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</si>
  <si>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</si>
  <si>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</si>
  <si>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</si>
  <si>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</si>
  <si>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</si>
  <si>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530427210000000014652</t>
  </si>
  <si>
    <t>公车购置及运维费</t>
  </si>
  <si>
    <t>30231</t>
  </si>
  <si>
    <t>公务用车运行维护费</t>
  </si>
  <si>
    <t>530427210000000016889</t>
  </si>
  <si>
    <t>行政人员工资支出</t>
  </si>
  <si>
    <t>30101</t>
  </si>
  <si>
    <t>基本工资</t>
  </si>
  <si>
    <t>30102</t>
  </si>
  <si>
    <t>津贴补贴</t>
  </si>
  <si>
    <t>530427210000000016890</t>
  </si>
  <si>
    <t>事业人员工资支出</t>
  </si>
  <si>
    <t>30107</t>
  </si>
  <si>
    <t>绩效工资</t>
  </si>
  <si>
    <t>530427210000000016891</t>
  </si>
  <si>
    <t>社会保障缴费</t>
  </si>
  <si>
    <t>30112</t>
  </si>
  <si>
    <t>其他社会保障缴费</t>
  </si>
  <si>
    <t>30108</t>
  </si>
  <si>
    <t>机关事业单位基本养老保险缴费</t>
  </si>
  <si>
    <t>30110</t>
  </si>
  <si>
    <t>职工基本医疗保险缴费</t>
  </si>
  <si>
    <t>30111</t>
  </si>
  <si>
    <t>公务员医疗补助缴费</t>
  </si>
  <si>
    <t>530427210000000016892</t>
  </si>
  <si>
    <t>30113</t>
  </si>
  <si>
    <t>530427210000000016895</t>
  </si>
  <si>
    <t>行政人员公务交通补贴</t>
  </si>
  <si>
    <t>30239</t>
  </si>
  <si>
    <t>其他交通费用</t>
  </si>
  <si>
    <t>530427210000000016896</t>
  </si>
  <si>
    <t>工会经费</t>
  </si>
  <si>
    <t>30228</t>
  </si>
  <si>
    <t>530427231100001451438</t>
  </si>
  <si>
    <t>公务员基础绩效奖</t>
  </si>
  <si>
    <t>30103</t>
  </si>
  <si>
    <t>奖金</t>
  </si>
  <si>
    <t>530427231100001451459</t>
  </si>
  <si>
    <t>退休干部公用经费</t>
  </si>
  <si>
    <t>30299</t>
  </si>
  <si>
    <t>其他商品和服务支出</t>
  </si>
  <si>
    <t>530427241100002365089</t>
  </si>
  <si>
    <t>人均公用经费</t>
  </si>
  <si>
    <t>30201</t>
  </si>
  <si>
    <t>办公费</t>
  </si>
  <si>
    <t>30205</t>
  </si>
  <si>
    <t>水费</t>
  </si>
  <si>
    <t>30206</t>
  </si>
  <si>
    <t>电费</t>
  </si>
  <si>
    <t>30211</t>
  </si>
  <si>
    <t>差旅费</t>
  </si>
  <si>
    <t>30215</t>
  </si>
  <si>
    <t>会议费</t>
  </si>
  <si>
    <t>530427261100004957214</t>
  </si>
  <si>
    <t>编外人员经费</t>
  </si>
  <si>
    <t>30199</t>
  </si>
  <si>
    <t>其他工资福利支出</t>
  </si>
  <si>
    <t>530427261100005107698</t>
  </si>
  <si>
    <t>奖励性绩效工资(地方)</t>
  </si>
  <si>
    <t>530427261100005108363</t>
  </si>
  <si>
    <t>工伤保险差额部分资金</t>
  </si>
  <si>
    <t>530427261100005165974</t>
  </si>
  <si>
    <t>综合性应急救援特种车辆经费</t>
  </si>
  <si>
    <t>预算05-1表</t>
  </si>
  <si>
    <t>2026年部门项目支出预算表</t>
  </si>
  <si>
    <t>项目分类</t>
  </si>
  <si>
    <t>项目单位</t>
  </si>
  <si>
    <t>经济科目编码</t>
  </si>
  <si>
    <t>本年拨款</t>
  </si>
  <si>
    <t>其中：本次下达</t>
  </si>
  <si>
    <t>2026年老厂乡区域综合养老服务中心建设项目资金</t>
  </si>
  <si>
    <t>313 事业发展类</t>
  </si>
  <si>
    <t>530427261100005322356</t>
  </si>
  <si>
    <t>31005</t>
  </si>
  <si>
    <t>基础设施建设</t>
  </si>
  <si>
    <t>（专户资金）2017年4类重点对象农危房改造市县补助经费</t>
  </si>
  <si>
    <t>311 专项业务类</t>
  </si>
  <si>
    <t>530427261100005149561</t>
  </si>
  <si>
    <t>30227</t>
  </si>
  <si>
    <t>委托业务费</t>
  </si>
  <si>
    <t>（专户资金）精准医疗爱眼护眼公益项目经费</t>
  </si>
  <si>
    <t>530427261100005149556</t>
  </si>
  <si>
    <t>（专户资金）科技培训经费</t>
  </si>
  <si>
    <t>530427261100005149655</t>
  </si>
  <si>
    <t>30216</t>
  </si>
  <si>
    <t>培训费</t>
  </si>
  <si>
    <t>（专户资金）老厂乡太和马家坝两个村土地整治项目工作经费</t>
  </si>
  <si>
    <t>530427261100005149528</t>
  </si>
  <si>
    <t>（专户资金）老厂乡新增耕地认定整改经费</t>
  </si>
  <si>
    <t>530427261100005149549</t>
  </si>
  <si>
    <t>（专户资金）生物质颗粒及燃烧机补助资金</t>
  </si>
  <si>
    <t>530427251100003930457</t>
  </si>
  <si>
    <t>村(社区)、小组人员经费</t>
  </si>
  <si>
    <t>312 民生类</t>
  </si>
  <si>
    <t>530427231100001443244</t>
  </si>
  <si>
    <t>30305</t>
  </si>
  <si>
    <t>生活补助</t>
  </si>
  <si>
    <t>村（社区）、小组运转经费</t>
  </si>
  <si>
    <t>530427231100001443259</t>
  </si>
  <si>
    <t>村（社区）干部一次性离任生活补助经费</t>
  </si>
  <si>
    <t>530427261100005117528</t>
  </si>
  <si>
    <t>定额补助公用经费</t>
  </si>
  <si>
    <t>530427241100002304749</t>
  </si>
  <si>
    <t>30207</t>
  </si>
  <si>
    <t>邮电费</t>
  </si>
  <si>
    <t>30217</t>
  </si>
  <si>
    <t>31002</t>
  </si>
  <si>
    <t>办公设备购置</t>
  </si>
  <si>
    <t>河道管护经费及防汛抢险工程项目资金</t>
  </si>
  <si>
    <t>530427261100005164677</t>
  </si>
  <si>
    <t>换届工作经费</t>
  </si>
  <si>
    <t>530427261100005162900</t>
  </si>
  <si>
    <t>30202</t>
  </si>
  <si>
    <t>印刷费</t>
  </si>
  <si>
    <t>集镇维护经费</t>
  </si>
  <si>
    <t>530427261100005121944</t>
  </si>
  <si>
    <t>教育发展资金</t>
  </si>
  <si>
    <t>530427261100005358320</t>
  </si>
  <si>
    <t>30308</t>
  </si>
  <si>
    <t>助学金</t>
  </si>
  <si>
    <t>老厂集镇建设及老厂河桥桥头引道工程项目资金</t>
  </si>
  <si>
    <t>530427261100005341984</t>
  </si>
  <si>
    <t>老厂乡“春节”“八一”双拥座谈会经费</t>
  </si>
  <si>
    <t>530427251100004030011</t>
  </si>
  <si>
    <t>老厂乡残疾人事业经费</t>
  </si>
  <si>
    <t>530427261100005166083</t>
  </si>
  <si>
    <t>30226</t>
  </si>
  <si>
    <t>劳务费</t>
  </si>
  <si>
    <t>老厂乡村庄基础设施提升完善建设项目资金</t>
  </si>
  <si>
    <t>530427261100005164948</t>
  </si>
  <si>
    <t>老厂乡工程质量保证资金</t>
  </si>
  <si>
    <t>530427261100005164735</t>
  </si>
  <si>
    <t>老厂乡居家养老服务中心运营补助经费</t>
  </si>
  <si>
    <t>530427261100005164629</t>
  </si>
  <si>
    <t>30218</t>
  </si>
  <si>
    <t>专用材料费</t>
  </si>
  <si>
    <t>老厂乡困难党员春节、七一慰问经费项目补助经费</t>
  </si>
  <si>
    <t>530427241100002282767</t>
  </si>
  <si>
    <t>老厂乡农村困难党员生活补助经费</t>
  </si>
  <si>
    <t>530427261100005018597</t>
  </si>
  <si>
    <t>老厂乡新增耕地认定核查整改项目经费</t>
  </si>
  <si>
    <t>530427261100005357768</t>
  </si>
  <si>
    <t>老厂乡中心学校消防管道建设项目资金</t>
  </si>
  <si>
    <t>530427261100005358283</t>
  </si>
  <si>
    <t>离退休党支部工作经费</t>
  </si>
  <si>
    <t>530427241100002283259</t>
  </si>
  <si>
    <t>其他村（社区）、小组人员经费</t>
  </si>
  <si>
    <t>530427231100001443258</t>
  </si>
  <si>
    <t>人大业务工作保障经费</t>
  </si>
  <si>
    <t>530427261100005164619</t>
  </si>
  <si>
    <t>水库坝塘管理人员经费</t>
  </si>
  <si>
    <t>530427251100003797426</t>
  </si>
  <si>
    <t>土地整治项目经费</t>
  </si>
  <si>
    <t>530427261100005358032</t>
  </si>
  <si>
    <t>文化馆（站）免费开放补助资金</t>
  </si>
  <si>
    <t>530427261100004947246</t>
  </si>
  <si>
    <t>乡镇人大代表活动(调研)经费</t>
  </si>
  <si>
    <t>530427261100005165471</t>
  </si>
  <si>
    <t>遗属生活l困难补助经费</t>
  </si>
  <si>
    <t>530427231100001436538</t>
  </si>
  <si>
    <t>新平县老厂乡2025年第二批省级防汛应急救灾资金</t>
  </si>
  <si>
    <t>530427251100004598112</t>
  </si>
  <si>
    <t>老厂乡利民路滑坡排危除险项目资金</t>
  </si>
  <si>
    <t>530427251100004662073</t>
  </si>
  <si>
    <t>老厂乡黑查莫村委会则戛莫小组滑坡隐患排危除险项目资金</t>
  </si>
  <si>
    <t>530427251100004662035</t>
  </si>
  <si>
    <t>2025年中央自然灾害救灾资金（第十四批）（地质灾害）项目资金</t>
  </si>
  <si>
    <t>530427251100004680072</t>
  </si>
  <si>
    <t>2026年中央自然灾害救灾资金（第十四批）（地质灾害）项目资金</t>
  </si>
  <si>
    <t>2024年玉溪市新平县老厂乡太和村小菜园自然村农村公益事业财政奖补项目（激励）资金</t>
  </si>
  <si>
    <t>530427251100004038582</t>
  </si>
  <si>
    <t>2025年玉溪市新平县老厂乡太和村小菜园自然村农村公益事业财政奖补项目（激励）资金</t>
  </si>
  <si>
    <t>老厂乡2024年度老厂乡转马都村陀螺场提升改造项目资金</t>
  </si>
  <si>
    <t>530427241100003007320</t>
  </si>
  <si>
    <t xml:space="preserve"> 委托业务费</t>
  </si>
  <si>
    <t>（彩票公益金）老厂乡转马都村白交倮安置点老年活动场所建设项目资金</t>
  </si>
  <si>
    <t>530427251100004590850</t>
  </si>
  <si>
    <t>2024年市级福利彩票公益金（老厂乡太桥村银汞洞小组老年活动场所建设）项目资金</t>
  </si>
  <si>
    <t>530427241100003184730</t>
  </si>
  <si>
    <t>2024年市级福利彩票公益金（老厂乡太桥村阿鲁拉可小组老年活动室设备配置）项目资金</t>
  </si>
  <si>
    <t>530427241100003184569</t>
  </si>
  <si>
    <t>2021年第二批福利福彩公益金（居家养老服务中心—社区日间照料中心建设）市级补助资金</t>
  </si>
  <si>
    <t>530427211100000274892</t>
  </si>
  <si>
    <t>老厂乡太和村官房小组人居环境提升改造建设专项资金</t>
  </si>
  <si>
    <t>530427231100002068847</t>
  </si>
  <si>
    <t>2023年省级彩票专项公益金（老厂乡太和村麻依小组农村基础设施建设项目）省级补助资金</t>
  </si>
  <si>
    <t>530427231100001876724</t>
  </si>
  <si>
    <t>2024年市级专项彩票公益金（老厂乡马家坝村人居环境提升改造）项目资金</t>
  </si>
  <si>
    <t>530427241100003339939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</si>
  <si>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</si>
  <si>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</si>
  <si>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</si>
  <si>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</si>
  <si>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</si>
  <si>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</si>
  <si>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</si>
  <si>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</si>
  <si>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</si>
  <si>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</si>
  <si>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</si>
  <si>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</si>
  <si>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1、项目总预算：93436.54元。
2、预计奖励优秀师生、家长及资助困难学生超百人次；改善项目将使数百名师生受益，显著增强教师教学热情与学生求学动力，有效缓解部分家庭就学经济压力；消除具体安全隐患，更新关键教学设备，为教育质量持续提升奠定更好物质基础。</t>
  </si>
  <si>
    <t>产出指标</t>
  </si>
  <si>
    <t>数量指标</t>
  </si>
  <si>
    <t>设立人员激励与资助资金奖项数</t>
  </si>
  <si>
    <t>=</t>
  </si>
  <si>
    <t>15</t>
  </si>
  <si>
    <t>个</t>
  </si>
  <si>
    <t>定量指标</t>
  </si>
  <si>
    <t>反映设立人员激励与资助资金奖项数</t>
  </si>
  <si>
    <t>教室门窗维修更换数量</t>
  </si>
  <si>
    <t>套</t>
  </si>
  <si>
    <t>反映教室门窗维修更换数量</t>
  </si>
  <si>
    <t>质量指标</t>
  </si>
  <si>
    <t>项目验收合格率</t>
  </si>
  <si>
    <t>&gt;=</t>
  </si>
  <si>
    <t>90</t>
  </si>
  <si>
    <t>%</t>
  </si>
  <si>
    <t>反映项目验收合格率</t>
  </si>
  <si>
    <t>时效指标</t>
  </si>
  <si>
    <t>资金到位后支付时限</t>
  </si>
  <si>
    <t>&lt;=</t>
  </si>
  <si>
    <t>30</t>
  </si>
  <si>
    <t>天</t>
  </si>
  <si>
    <t>反映资金到位后支付时限</t>
  </si>
  <si>
    <t>效益指标</t>
  </si>
  <si>
    <t>社会效益</t>
  </si>
  <si>
    <t>推进新增耕地认定核查整改工作</t>
  </si>
  <si>
    <t>推进</t>
  </si>
  <si>
    <t>定性指标</t>
  </si>
  <si>
    <t>反映新增耕地认定核查整改工作</t>
  </si>
  <si>
    <t>确保耕地数量不减质量不降</t>
  </si>
  <si>
    <t>确保</t>
  </si>
  <si>
    <t>反映确保耕地数量不减质量不降。</t>
  </si>
  <si>
    <t>满意度指标</t>
  </si>
  <si>
    <t>服务对象满意度</t>
  </si>
  <si>
    <t>受益对象满意度</t>
  </si>
  <si>
    <t>反映受益对象满意度</t>
  </si>
  <si>
    <t xml:space="preserve">1、老厂集镇建设及老厂河桥桥头引道工程项目金额合计为27026100.00元，资金分配为新平县老厂乡老厂河桥桥头引道工程项目资金834500元，新平县老厂集镇片区易地扶贫搬迁建设项目-边坡防治工程项目资金5279300元，新平县老厂集镇新区安置点农民科技文化活动室建设项目资金为1233800元，老厂乡易地扶贫搬迁集镇安置点建设项目资金为19678500元。
2、通过实施新平县老厂乡易地扶贫搬迁集镇安置点基础设施建设项目，可以大力宣传美丽乡村建设的目的意义，并把美丽乡村建设的各项措施和政策在各外界和乡域农户中广泛宣传，充分尊重农民意愿，从解决农民最关心的具体问题入手，极大的调动农民积极性，以农民自愿、小组居民自治为主，使农民在项目建设中发挥主体作用，得到了广大人民群众的支持和响应。
</t>
  </si>
  <si>
    <t>项目数量</t>
  </si>
  <si>
    <t>反映项目数量</t>
  </si>
  <si>
    <t>项目开展时间</t>
  </si>
  <si>
    <t>12</t>
  </si>
  <si>
    <t>月</t>
  </si>
  <si>
    <t>反映项目开展时间</t>
  </si>
  <si>
    <t>加强基础设施建设</t>
  </si>
  <si>
    <t>加强</t>
  </si>
  <si>
    <t>反映加强基础设施建设</t>
  </si>
  <si>
    <t>实现经济和生态环境的可持续发展</t>
  </si>
  <si>
    <t>实现</t>
  </si>
  <si>
    <t>反映实现经济和生态环境的可持续发展</t>
  </si>
  <si>
    <t>受益人员满意度</t>
  </si>
  <si>
    <t>反映受益人员满意度</t>
  </si>
  <si>
    <t>一、老厂乡集镇维护费保障标准为260000元/年，由新平双壹农业有限公司承包实施。
二、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t>
  </si>
  <si>
    <t>零星修缮（维修）处理时限</t>
  </si>
  <si>
    <t>24</t>
  </si>
  <si>
    <t>小时</t>
  </si>
  <si>
    <t>反映零星修缮（维修）处理时限</t>
  </si>
  <si>
    <t>卫生保洁合格率</t>
  </si>
  <si>
    <t>反映卫生保洁合格率</t>
  </si>
  <si>
    <t>绿化存活率</t>
  </si>
  <si>
    <t>反映绿化存活率</t>
  </si>
  <si>
    <t>项目实施完成时间</t>
  </si>
  <si>
    <t>反映项目实施完成时间</t>
  </si>
  <si>
    <t>零星修缮（维修）及时率</t>
  </si>
  <si>
    <t>反映零星修缮（维修）及时率</t>
  </si>
  <si>
    <t>集镇维护服务需求保障程度</t>
  </si>
  <si>
    <t>有效保障</t>
  </si>
  <si>
    <t>反映集镇维护服务需求保障程度</t>
  </si>
  <si>
    <t>服务受益人员满意度</t>
  </si>
  <si>
    <t>反映服务受益人员满意度</t>
  </si>
  <si>
    <t>1、对2026年符合领取离任补助的哈科底村原党总支书记、村主任龙学同志，需发放离任补助资金共计50866.5元；对太和村原党总支书记、村主任王建平同志，需发放离任补助资金共计31937元，发放共计82803.5元。
2、通过建立补贴增长机制，提高村干部待遇，有利于提高带领群众统筹协调可持续发展和依靠科技发展经济的能力，为建设文明和谐幸福美丽老厂做贡献。</t>
  </si>
  <si>
    <t>离任补助人数</t>
  </si>
  <si>
    <t>人</t>
  </si>
  <si>
    <t>反映离任补助人数</t>
  </si>
  <si>
    <t>补助发放准确率</t>
  </si>
  <si>
    <t>100</t>
  </si>
  <si>
    <t>反映补助发放准确率</t>
  </si>
  <si>
    <t>补助发放及时率</t>
  </si>
  <si>
    <t>反映补助发放及时率</t>
  </si>
  <si>
    <t>提高村干部待遇</t>
  </si>
  <si>
    <t>提高</t>
  </si>
  <si>
    <t>反映提高村干部待遇</t>
  </si>
  <si>
    <t>受补助人员满意度</t>
  </si>
  <si>
    <t>反映受补助人员满意度</t>
  </si>
  <si>
    <t>社会公众满意度</t>
  </si>
  <si>
    <t>反映社会公众满意度</t>
  </si>
  <si>
    <t>1、本次资金下达144114.92元，主要用于支付新增耕地开挖，排水沟田埂支砌机械台班费及人工费与材料费。
2、妥善做好新增耕地认定核查整改工作，通过项目的实施，确保耕地数量不减，质量不降。</t>
  </si>
  <si>
    <t>机械台班数时长</t>
  </si>
  <si>
    <t>200</t>
  </si>
  <si>
    <t>反映机械台班数时长</t>
  </si>
  <si>
    <t>水沟田埂支砌材料数</t>
  </si>
  <si>
    <t>88.23</t>
  </si>
  <si>
    <t>方</t>
  </si>
  <si>
    <t>反映水沟田埂支砌材料数</t>
  </si>
  <si>
    <t>1、根据2026年中央及省、市、县级免费开放资金分配表，2026年度总预算为5.0万元（具体金额以县级下达文件为准），为中央及省市县级免费开放资金，中央及省市县级免费开放资金为4.82万元。2026年度“两馆一站”免费开放项目需完成以下量化任务：开放服务：乡文化站及下辖功能室全年向公众免费开放，每周开放时间不少于42小时，全年累计开放不少于300天。活动组织：举办大型群众性文化活动（如四季“村晚”、民族节庆活动等）不少于2场；举办普及性文化艺术培训班（如广场舞、书法、少儿绘画等）不少于4期，每期不少于6课时；聘请非遗传承人定期至老厂中学部、小学部开展彝文培训，全年不少于30课时。内容供给：提供数字文化服务，保障电子阅览室、公共Wi-Fi正常运行。 设施维护：对文化站内部设施设备（如电脑、电子屏、桌椅、音响、图书架等）进行至少2次全面检修与维护。
2、有效保障人民群众基本文化权益，丰富基层群众精神文化生活，提升居民文化素养和幸福感。促进邻里沟通与社区和谐，增强乡村凝聚力，为乡村振兴注入文化动能。</t>
  </si>
  <si>
    <t>组织开展各类群众文化活动次数</t>
  </si>
  <si>
    <t>次</t>
  </si>
  <si>
    <t>反映组织开展各类群众文化活动次数</t>
  </si>
  <si>
    <t>培训人员到位率</t>
  </si>
  <si>
    <t>反映培训人员到位率</t>
  </si>
  <si>
    <t>文化活动计划完成率</t>
  </si>
  <si>
    <t>反映文化活动计划完成率</t>
  </si>
  <si>
    <t>公共空间免费开放周小时数</t>
  </si>
  <si>
    <t>42</t>
  </si>
  <si>
    <t>小时/周</t>
  </si>
  <si>
    <t>反映公共空间免费开放周小时数</t>
  </si>
  <si>
    <t>全乡群众文化素质</t>
  </si>
  <si>
    <t>得到提升</t>
  </si>
  <si>
    <t>反映全乡群众文化素质得到提升</t>
  </si>
  <si>
    <t>群众对公共文化服务满意度</t>
  </si>
  <si>
    <t>95</t>
  </si>
  <si>
    <t>反映群众对公共文化服务满意度群众对公共文化服务满意度</t>
  </si>
  <si>
    <t>1、根据（云残发【2019】39号）《关于建立云南省全国残疾人基本服务状况和需求信息数据动态更新工作长效机制的意见和残疾人数据动态规范（试实）》要求，（便笺〔2018〕308号）《关于征求新平县精神卫生综合管理工作实施方案的通知》精神及精神障碍患者管理康复医疗服务工作、2026年新平县残联残疾人事业资金分配表。安排残疾人事业资金44000.00元，资金主要用于全国残疾人基本服务状况和需求信息数据动态更新工作及护送精神病人到市、县医院康复治疗发生的交通费、伙食费等支出。
2、通过项目实施保障残疾人平等就业权利，增进残疾人民生福祉，增强残疾人自我发展能力，推动残疾人事业向着现代化迈进，不断满足残疾人美好生活需要。一是完成残疾人联合会所属残疾人就业服务机构建设工作，完善标准体系，加强标准间统筹衔接和基层设施设备共建共享。保障乡残疾人经费高效运转，促进残疾人事业持续发展，更好的服务于残疾人事业。二是依法维护残障人员合法权益；完成残疾人事业法制建设、综治维稳（平安建设）工作。三是通过广泛宣传报道国家法律法规政策，倡导全社会理解、尊重、关心、帮助残疾人，激励残疾人发扬自尊、自信、自强、自立精神，积极参加生产劳动，摆脱贫困。五是做好“春节、助残日”走访慰问贫困残疾人帮助他们解决生产生活中的实际困难，把党和政府的关怀送到残疾人家中，更好的服务残疾人，履行残联“代表、服务、管理、”职能。</t>
  </si>
  <si>
    <t>数据动态更新人数</t>
  </si>
  <si>
    <t>3847</t>
  </si>
  <si>
    <t>反映数据动态更新人数</t>
  </si>
  <si>
    <t>推动残疾人事业向着现代化迈进</t>
  </si>
  <si>
    <t>推动</t>
  </si>
  <si>
    <t>反映推动残疾人事业向着现代化迈进</t>
  </si>
  <si>
    <t>促进残疾人事业持续发展</t>
  </si>
  <si>
    <t>促进</t>
  </si>
  <si>
    <t>反映促进残疾人事业持续发展</t>
  </si>
  <si>
    <t>1、本次计划安排46689.00元元项目建设基金，全部用于消防管道改造建设。
2、实施消防管道改造工程，项目完工后，将为我校师生带来安全、整洁、卫生的学习和生活环境，不断改善办学条件，拉近教育均衡发展的差距。</t>
  </si>
  <si>
    <t>新装DN65镀锌钢管长度</t>
  </si>
  <si>
    <t>800</t>
  </si>
  <si>
    <t>米</t>
  </si>
  <si>
    <t>反映新装DN65镀锌钢管长度</t>
  </si>
  <si>
    <t>新安装DN25镀锌钢管长度</t>
  </si>
  <si>
    <t>150</t>
  </si>
  <si>
    <t>反映新安装DN25镀锌钢管长度</t>
  </si>
  <si>
    <t>改善办学条件</t>
  </si>
  <si>
    <t>改善</t>
  </si>
  <si>
    <t>反映改善办学条件</t>
  </si>
  <si>
    <t>维护学校师生安全</t>
  </si>
  <si>
    <t>维护</t>
  </si>
  <si>
    <t>反映维护学校师生安全</t>
  </si>
  <si>
    <t>一、项目资金合计24000元，资金安排如下：1.开展县人大代表集中学习，预计参与代表15人，伙食补助、材料费100元/人/天，小计1500元；
2.开展人大代表专题调研活动，预计参与代表15人次，交通、伙食补助120元/人，小计1800元；
3..组织部分县人大代表外出交流学习，预计参加代表10人次，交通、伙食、住宿300元，外出2天，合计6000元。
4.开展县人大代表述职与总结会议，预计参与代表15人次，材料费、伙食补助100元/人，小计1500元；
5.县人大代表日常履职保障，该项目按月核定，预计参加代表15人次，每人费用400元，小计6000元；
6.预计安排7200元用于人大代表的其他活动及应急保障支出。
二、收集群众意见建议，很多群众关心的热点、难点得到有效解决，群众满意度不断提升，代表履职能力得到进一步提高，人大代表履职能力不断提升，充分发挥代表在各项工作推进中建言献策的作用。</t>
  </si>
  <si>
    <t>开展学习调研次数</t>
  </si>
  <si>
    <t>反映开展学习调研次数</t>
  </si>
  <si>
    <t>县人大代表人数</t>
  </si>
  <si>
    <t>反映县人大代表人数</t>
  </si>
  <si>
    <t>参会人员到位率</t>
  </si>
  <si>
    <t>反映参会人员到位率</t>
  </si>
  <si>
    <t>群众满意度不断提升</t>
  </si>
  <si>
    <t>不断提升</t>
  </si>
  <si>
    <t>反映群众满意度不断提升</t>
  </si>
  <si>
    <t>提升人大代表履职能力</t>
  </si>
  <si>
    <t>提升</t>
  </si>
  <si>
    <t>反映人大代表履职能力</t>
  </si>
  <si>
    <t>反映受益对象满意度
受益对象满意度=调查中满意和较满意的受益对象数/调查总人数*100%</t>
  </si>
  <si>
    <t>一、本项目申请资金共计2764100元：
1.根据村干部绩效考核方案，按“正职”每人每月5000元、“副职”每人每月4000元、“委员”每人每月3000元标准核定村（社区）干部绩效补贴（10%），“正职”每人每月500元，“副职”每人每月400，“委员”每人每月300元。全年共计357600元；
2.1月至12月发放村（居）民小组副组长155人，每人每月400元，全年共计744000元；
3.1月至12月发放跨村任职补贴2人，每人每月300元，补发2026年6个月合计1800元，2026年全年共计7200元，合计9000元；
4.1月至12月发放村（社区）委员37人，每人每/月3100元，全年共计1376400元；
5.1月至12月发放动物检疫协检员11人，每人每月658.33元，全年共计86900元；
6.1月至12月发放村（社区）干部薪级补贴67人，按“正职”每人每月300元，发放9人，全年共计32400元；“副职”每人每月250元，发放31人，全年共计93000元；“委员”每人每月200元，发放27人，全年共计64800元，资金合计为190200元。
二、充分调动村干部积极性、主动性，为推进乡村治理体系和治理能力现代化、巩固脱贫攻坚成果、全面实施乡村振兴战略提供坚强的组织保障和干部人才支持。</t>
  </si>
  <si>
    <t>村社区干部人数</t>
  </si>
  <si>
    <t>44</t>
  </si>
  <si>
    <t>反映村社区干部人数</t>
  </si>
  <si>
    <t>村（居）民小组副组长</t>
  </si>
  <si>
    <t>155</t>
  </si>
  <si>
    <t>反映村（居）民小组副组长</t>
  </si>
  <si>
    <t>村（社区）委员</t>
  </si>
  <si>
    <t>37</t>
  </si>
  <si>
    <t>反映村（社区）委员</t>
  </si>
  <si>
    <t>岗位补贴发放准确率</t>
  </si>
  <si>
    <t>反映岗位补贴发放准确率</t>
  </si>
  <si>
    <t>调动村干部积极性、主动性</t>
  </si>
  <si>
    <t>调动</t>
  </si>
  <si>
    <t>反映调动村干部积极性、主动性</t>
  </si>
  <si>
    <t>村(社区）人员满意度</t>
  </si>
  <si>
    <t xml:space="preserve">反映部门（单位）人员对工资福利发放的满意程度。
</t>
  </si>
  <si>
    <t>1、根据新拥〔2021〕 2号新平县双拥工作关于印发《新平县创建全省双拥模范县实施方案》的通知，为巩固国防、维护社会稳定、发展经济奠定坚实基础，帮助他们解决生活困难，本次项目资金安排13000元，用于开展“春节”、“八一”双拥座谈会经费13000元。乡级双拥座谈预计经费1000元/次*2次=2000元；各村（社区）双拥座谈会预计经费11个*500元*2次=11000元。
2、以高度的政治责任感认真落实各项抚恤优待政策，对优抚对象进行定期抚恤生活补助发放、双拥模范县创建和烈士纪念设施管理维护等，是维护退役军人及其他优抚对象合法权益，保障他们的基本生活，提高他们的生活质量，使抚恤优待标准与人民的生活水平同步提高的有效途径，事关国防和军队建设，事关改革发展稳定全局。</t>
  </si>
  <si>
    <t>开展乡级双拥座谈会数量</t>
  </si>
  <si>
    <t>1.0</t>
  </si>
  <si>
    <t>反映开展乡级双拥座谈会数量</t>
  </si>
  <si>
    <t>开展各村（社区）双拥座谈会数量</t>
  </si>
  <si>
    <t>11</t>
  </si>
  <si>
    <t>反映开展各村（社区）双拥座谈会数量</t>
  </si>
  <si>
    <t>座谈会会期</t>
  </si>
  <si>
    <t>反映座谈会会期</t>
  </si>
  <si>
    <t>提高群众的国防观念和双拥意识</t>
  </si>
  <si>
    <t>反映提高群众的国防观念和双拥意识</t>
  </si>
  <si>
    <t>一、本项目申请资金共计3989800元，具体是：
1.社区正职每人每年60000元，意外险200元/年，保险3000元/人/年，1名社区正职共计63200元；
2.社区副职每人每年48000元，意外险200元/年，保险2000元/人/年，3名社区副职共计150600元；
3.村委会正职每人每年60000元，意外险200元/年，保险3000元/人/年，10名村委会正职共计632000元；
4.社区副职每人每年48000元，意外险200元/年，保险2000元/人/年，30名社区副职共计1506000元；；
5.村（居）民小组党支部书记每人每年6000元，118名村（居）民小组党支部书记共计708000元；
6.村（居）民小组长每人每年6000元，155名村（居）民小组长共计930000元。
二、充分调动村干部积极性、主动性，为推进乡村治理体系和治理能力现代化、巩固脱贫攻坚成果、全面实施乡村振兴战略提供坚强的组织保障和干部人才支持。</t>
  </si>
  <si>
    <t>村（社区）正职人数</t>
  </si>
  <si>
    <t>反映部门（单位）实际发放工资人员数量。</t>
  </si>
  <si>
    <t>村（居）民小组党支部书记人数</t>
  </si>
  <si>
    <t>118</t>
  </si>
  <si>
    <t>村（居）民小组长人数</t>
  </si>
  <si>
    <t>村（社区）人员满意度</t>
  </si>
  <si>
    <t>反映村（社区）人员满意度</t>
  </si>
  <si>
    <t>一、下拨老厂乡区域养老服务中心建设项目资金180万元，资金主要用于老厂乡区域养老服务中心主楼、门卫、室外配套工程及其他工程建设费用等建设支出。
二、通过本项目的实施，不断完善敬老院软硬件设施及供养能力，发挥区域性养老服务中心的综合性功能，努力使老厂敬老院发展成为集托养、养生休闲、健康娱乐、康复护理为一体的老年人、特困供养对象服务中心，不断增强区域性养老服务能力，让老有所养、老有所医、老有所教、老有所学、老有所为、老有所乐可以更好的落实，增进服务对象满意度。进一步健全老厂乡养老服务体系，提升我乡养老服务质量，解决老厂乡老龄化带来的社会问题，满足乡内养老服务需求，促进社会福利事业的发展。</t>
  </si>
  <si>
    <t>新建养老服务中心主楼建筑面积</t>
  </si>
  <si>
    <t>1741.61</t>
  </si>
  <si>
    <t>平方米</t>
  </si>
  <si>
    <t>新建食堂建筑面积</t>
  </si>
  <si>
    <t>281.49</t>
  </si>
  <si>
    <t>反映新建食堂建筑面积</t>
  </si>
  <si>
    <t>配置床位个数</t>
  </si>
  <si>
    <t>反映配置床位个数</t>
  </si>
  <si>
    <t>提高经济困难老人生活保障</t>
  </si>
  <si>
    <t>反映提高经济困难老人生活保障程度</t>
  </si>
  <si>
    <t>增强区域性养老服务能力</t>
  </si>
  <si>
    <t>增强</t>
  </si>
  <si>
    <t>一、本次申请550000.00元，主要用于：1.社区运转经费50000元；2.村委会运转经费300000元；3.小组运转经费155000元。
二、充分调动村干部积极性、主动性，为推进乡村治理体系和治理能力现代化、巩固脱贫攻坚成果、全面实施乡村振兴战略提供坚强的组织保障和干部人才支持。</t>
  </si>
  <si>
    <t>老厂乡社区数量</t>
  </si>
  <si>
    <t>反映老厂乡社区数量</t>
  </si>
  <si>
    <t>老厂乡村委会数量</t>
  </si>
  <si>
    <t>反映老厂乡村委会数量</t>
  </si>
  <si>
    <t>老厂乡小组数量</t>
  </si>
  <si>
    <t>反映老厂乡小组数量</t>
  </si>
  <si>
    <t>工作经费补助发放准确率</t>
  </si>
  <si>
    <t>反映工作经费补助发放准确率</t>
  </si>
  <si>
    <t>工作经费补助时限</t>
  </si>
  <si>
    <t>反映工作经费补助时限</t>
  </si>
  <si>
    <t>维持村（社区）小组正常运转</t>
  </si>
  <si>
    <t>正常运转</t>
  </si>
  <si>
    <t>反映维持村（社区）小组正常运转</t>
  </si>
  <si>
    <t>村、社区人员对运转经费满意度</t>
  </si>
  <si>
    <t>反映村（社区）小组人员对运转经费的满意程度。</t>
  </si>
  <si>
    <t>1、精准医疗爱眼护眼公益项目经费5000.00元。
2、实施精准医疗爱眼护眼公益项目减轻了贫困患者的疼痛与经济负担；有效强化爱眼护眼的健康生活理念，切实增强了群众对于各类眼病的防控意识。
；通过项目实施，进一步解决因眼科医疗资源总量不足，分布不均和质量不高，以及基层眼保健工作薄弱、信息系统不完善等原因导致因盲致穷、因盲致贫、因盲致残问题，更好的巩固残疾人脱贫攻坚成果。</t>
  </si>
  <si>
    <t>开展医疗爱眼护眼公益项目次数</t>
  </si>
  <si>
    <t>反映开展医疗爱眼护眼公益项目次数</t>
  </si>
  <si>
    <t>有效强化爱眼护眼的健康生活理念</t>
  </si>
  <si>
    <t>强化</t>
  </si>
  <si>
    <t>反映有效强化爱眼护眼的健康生活理念</t>
  </si>
  <si>
    <t>增加受益群众复盖</t>
  </si>
  <si>
    <t>增加</t>
  </si>
  <si>
    <t>反映增加受益群众复盖</t>
  </si>
  <si>
    <t>1、老厂乡新增耕地认定整改核查经费项目安排资金153632.17元。负责宣传动员、调查摸底耕地流出情况、集中治理流出耕地、改善耕地耕作条件等工作。
2、项目的实施，依法对老厂乡各村（社区）流出耕地进行整改，按照要求不折不扣加快整改进度，进一步明确时限，强化整改措施，按照先易后难原则，多举措推进问题图斑整改，严格按照时间节点来完成耕地流出图斑整改工作。对就地恢复图斑由联系村领导现场分析指导整改措施，积极稳妥推进整改工作，对符合用地政策的，按规定及时办理完善用地手续；不符合用地政策的，一律动员就地恢复整改；特殊情况难以恢复的用新增耕地补足，切实做到保护耕地。</t>
  </si>
  <si>
    <t>老厂乡新增耕地认定整改村数量</t>
  </si>
  <si>
    <t>反映老厂乡新增耕地认定整改村数量</t>
  </si>
  <si>
    <t>老厂乡新增耕地认定整改社区数量</t>
  </si>
  <si>
    <t>反映老厂乡新增耕地认定整改社区数量</t>
  </si>
  <si>
    <t xml:space="preserve">推进老厂乡流出土地整改工作 </t>
  </si>
  <si>
    <t xml:space="preserve">反映推进老厂乡流出土地整改工作 </t>
  </si>
  <si>
    <t>切实做到保护耕地</t>
  </si>
  <si>
    <t>保护</t>
  </si>
  <si>
    <t>反映切实做到保护耕地</t>
  </si>
  <si>
    <t>1、老厂乡上缴县级财政资金中有91000.00元为工程质量保证资金，分别是新平县老厂乡老厂至大红山供水工程项目——54000.00元及老厂乡马家坝村壮大村集体经济甘蔗种植示范基地产业配套设施建设项目——6000.00元，太桥梭坡彝寨整村推进项目质量保证金——1000.00元，黑查莫村庄道路项目质量保证金——15000.00元，马家坝片区人饮工程质量保证金——15000.00元。
2、通过项目建设，充实壮大乡村村集体经济，提供一个稳定的灌溉供水系统。项目建设过程中，在一定程度上可拉动地方经济的发展，创造就业机会。管网工程为农民提供了一个较为良好供水系统，农田综合基础设施将得到改善，有助于改善村民居住条件，提高农作物增产增收。</t>
  </si>
  <si>
    <t>工程质量保证金数量</t>
  </si>
  <si>
    <t>反映工程质量保证金数量</t>
  </si>
  <si>
    <t>提供稳定的灌溉供水系统</t>
  </si>
  <si>
    <t>提供</t>
  </si>
  <si>
    <t>反映提供一个稳定的灌溉供水系统</t>
  </si>
  <si>
    <t>减少农户灌溉劳动投入成本</t>
  </si>
  <si>
    <t>减少</t>
  </si>
  <si>
    <t>反映减少农户灌溉劳动投入成本</t>
  </si>
  <si>
    <t>施工单位满意度</t>
  </si>
  <si>
    <t>反映施工单位满意度</t>
  </si>
  <si>
    <t>1、科技培训费项目1601.00元，主要用于科技培训费。
2、实施科技培训费项目提高了农业技术水平，筑牢粮食安全根基，帮助他们提高农业生产效率和产品质量。</t>
  </si>
  <si>
    <t>开展科技培训次数</t>
  </si>
  <si>
    <t>反映开展科技培训次数</t>
  </si>
  <si>
    <t>提高了农业技术水平</t>
  </si>
  <si>
    <t>提高了</t>
  </si>
  <si>
    <t>反映提高了农业技术水平</t>
  </si>
  <si>
    <t>提高农业生产效率和产品质量</t>
  </si>
  <si>
    <t>反映提高农业生产效率和产品质量</t>
  </si>
  <si>
    <t>一、本项目2026年度总预算为8120元（具体金额以县级下达文件为准），根据离退休党支部每个季度开展的活动，拨付相应的工作经费，每季度拨付一次（约1250元/季度），共计5000元。2026年11月拨付离退休党支部3名委员的交通通讯补助费，小计3120元/年。
二、离退休党支部工作经费项目的实施，加强了老厂乡离退休干部的政治思想建设，确保离退休干部老有所教、老有所学、老有所为、老有所乐，不断提升广大离退休干部的获得感、幸福感。</t>
  </si>
  <si>
    <t>开展季度培训交流活动人数</t>
  </si>
  <si>
    <t>36</t>
  </si>
  <si>
    <t>反映开展季度培训交流活动人数</t>
  </si>
  <si>
    <t>补助党支部委员交通通讯费人数</t>
  </si>
  <si>
    <t>反映补助党支部委员交通通讯费人数</t>
  </si>
  <si>
    <t>资金支付及时率</t>
  </si>
  <si>
    <t>反映资金支付及时率</t>
  </si>
  <si>
    <t>离退休干部的获得感、幸福感</t>
  </si>
  <si>
    <t>反映不断提升离退休干部的获得感、幸福感</t>
  </si>
  <si>
    <r>
      <rPr>
        <sz val="9"/>
        <rFont val="宋体"/>
        <charset val="134"/>
      </rPr>
      <t>一、老厂乡2026年定额补助公用经费项目资金预算485000元，
资金安排入如下：党建工作经费25000元，项目前期或财源建设经费100000元，会议费85000元，培训费40000元，接待费</t>
    </r>
    <r>
      <rPr>
        <sz val="9"/>
        <rFont val="Arial"/>
        <charset val="134"/>
      </rPr>
      <t xml:space="preserve">	</t>
    </r>
    <r>
      <rPr>
        <sz val="9"/>
        <rFont val="宋体"/>
        <charset val="134"/>
      </rPr>
      <t>5000元，邮电费8700元，其他交通费（电车充电）5000元，公务用车运行维护费（过路费）15000元，驾驶员住宿费10000元，差旅费70000元，办公公用经费121300元。
二、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t>
    </r>
  </si>
  <si>
    <t>事业人数</t>
  </si>
  <si>
    <t>反映事业人数</t>
  </si>
  <si>
    <t>供养离（退）休人员数</t>
  </si>
  <si>
    <t>20</t>
  </si>
  <si>
    <t>行政人数</t>
  </si>
  <si>
    <t>23</t>
  </si>
  <si>
    <t>反映行政人数</t>
  </si>
  <si>
    <t>会议培训参会人员到位率</t>
  </si>
  <si>
    <t>反映会议培训参会人员到位率</t>
  </si>
  <si>
    <t>部门运转</t>
  </si>
  <si>
    <t>反映单位部门运转情况</t>
  </si>
  <si>
    <t>1、老厂乡太和马家坝两个村土地整治项目工作经费项目安排资金87040.00元。负责宣传动员土地整治、调查摸底土地整治情况、集中治理土地整治等工作。
2、项目的实施，依法对老厂乡太和马家坝两个村土地整治进行整改，按照要求不折不扣加快整改进度，进一步明确时限，强化整改措施，按照先易后难原则，多举措推进问题图斑整改，严格按照时间节点来完成土地整治图斑整改工作。对就地恢复图斑由联系村领导现场分析指导整改措施，积极稳妥推进整改工作，对符合用地政策的，按规定及时办理完善用地手续；不符合用地政策的，一律动员就地恢复整改；特殊情况难以恢复的用新增耕地补足，切实做到保护耕地。</t>
  </si>
  <si>
    <t>老厂乡土地整治村数量</t>
  </si>
  <si>
    <t>反映老厂乡土地整治村数量</t>
  </si>
  <si>
    <t>新平县老厂乡太桥村发展种植花卉基地建设项目资金</t>
  </si>
  <si>
    <t>项目支出主要用于新平县老厂乡太桥村发展种植花卉基地建设项目温室花卉大棚建设、向日葵种植养护等费用支出。项目实施后：一优化产业结构。打破传统作物种植单一格局，引入高附加值花卉产业，提升农业生产效益，契合老厂乡“传统+新兴”互补的产业发展策略。二是促进农民增收。花卉产业经济效益显著，结合订单模式可提供稳定就业岗位与收入来源，增强农户抗风险能力。三是带动生态提升。花卉种植能增加植被覆盖率，改善乡村生态环境，打造“产业+生态”融合发展格局。四是延伸产业链条。以花卉种植为核心，可逐步带动包装、物流、文旅等相关产业发展，提升区域产业竞争力。</t>
  </si>
  <si>
    <t>场地硬化面积</t>
  </si>
  <si>
    <t>反映场地硬化面积</t>
  </si>
  <si>
    <t>铺设DN50管网长度</t>
  </si>
  <si>
    <t>1500</t>
  </si>
  <si>
    <t>反映铺设DN50管网长度</t>
  </si>
  <si>
    <t>搭建铝瓦钢架分栋大棚面积</t>
  </si>
  <si>
    <t>反映搭建铝瓦钢架分栋大棚面积</t>
  </si>
  <si>
    <t>反映项目验收合格率
项目验收合格率=实际完成值数/指标值*指标分值*100%</t>
  </si>
  <si>
    <t xml:space="preserve">反映项目开展时间
</t>
  </si>
  <si>
    <t>促进农民增收</t>
  </si>
  <si>
    <t>反映促进农民增收</t>
  </si>
  <si>
    <t>受益群众满意度</t>
  </si>
  <si>
    <t>反映受益群众满意度
满意度=满意问卷数/调查总数*100%</t>
  </si>
  <si>
    <t>1、本次项目资金安排905000.00元，用于新平县老厂乡村庄基础设施提升完善建设项目工程款支付。
2、通过项目建设，可以有效解决现阶段拖欠许久的项目缺口资金，减少项目尾款；可以让施工单位减少对拖欠农民工工资的支付压力，同时减小农民工欠薪压力，进而避免一系列不必要的上访信件；可以进一步提升政府在外界的威信，进而提升群众满难意度。</t>
  </si>
  <si>
    <t>村庄基础设施提升完善建设项目数</t>
  </si>
  <si>
    <t>反映老厂乡村庄基础设施提升完善建设项目数量</t>
  </si>
  <si>
    <t>推进村庄基础设施提升完善建设</t>
  </si>
  <si>
    <t>反映推进老厂乡村庄基础设施提升完善建设</t>
  </si>
  <si>
    <t>推进道路隐患整治</t>
  </si>
  <si>
    <t>反映推进道路隐患整治</t>
  </si>
  <si>
    <t>一、本项目2026年度总预算为107568元。1.机关参公死亡人员遗属3人，每人享受遗属困难生活补助标准为城镇967.00元/月（3人），小计34812.00元；
2.事业单位死亡人员遗属8人，每人享受遗属困难生活补助标准为农村728.00元/月（7人），城镇967.00元/月（1人），小计72756.00元。
二、严格按照文件要求标准发放遗属困难生活补助，切实帮助遗属度过困难时期，减轻家庭的经济负担。</t>
  </si>
  <si>
    <t>机关参公死亡人员遗属补助数量</t>
  </si>
  <si>
    <t>反映机关参公死亡人员遗属补助数量</t>
  </si>
  <si>
    <t>事业单位死亡人员遗属人数</t>
  </si>
  <si>
    <t>反映事业单位死亡人员遗属人数</t>
  </si>
  <si>
    <t>补贴发放准确率</t>
  </si>
  <si>
    <t>补贴发放准确率为100%</t>
  </si>
  <si>
    <t>遗属补助发放时限</t>
  </si>
  <si>
    <t>反映遗属补助发放时限</t>
  </si>
  <si>
    <t>遗属困难生活补助</t>
  </si>
  <si>
    <t>保障</t>
  </si>
  <si>
    <t>反映遗属困难生活补助</t>
  </si>
  <si>
    <t>遗属补助人员满意度</t>
  </si>
  <si>
    <t>反映遗属补助人员满意度</t>
  </si>
  <si>
    <t>群众满意度</t>
  </si>
  <si>
    <t>反应群众满意度</t>
  </si>
  <si>
    <t>1、生物质颗粒及燃烧机补助资金14500.00元，主要用于生物质颗粒采购补助。
2、实施生物质颗粒及燃烧机补助资金项目提升农业生产效率；减轻烟农体力劳动负担，改善农业生产条件。</t>
  </si>
  <si>
    <t>采购生物质颗粒数量</t>
  </si>
  <si>
    <t>72.5</t>
  </si>
  <si>
    <t>吨</t>
  </si>
  <si>
    <t>反映采购生物质颗粒数量</t>
  </si>
  <si>
    <t>改善受益烟农区的烘烤技术问题</t>
  </si>
  <si>
    <t>反映改善受益烟农区的烘烤技术问题</t>
  </si>
  <si>
    <t>改善农业生产条件</t>
  </si>
  <si>
    <t>反映改善农业生产条件</t>
  </si>
  <si>
    <t>1、安排居家养老服务中心运营补助经费30000.00元，资金主要用于居家养老服务中心管理人员报酬、文娱活动、健康讲座、生活用品及水电费等居家养老服务中心运行支出。
2、通过项目实施，健全居家养老服务中心管理制度和提高供养对象的生活水平，做到硬件、软件两手抓。发挥居家养老服务中心的综合功能作用，努力提高整体效应。努力使居家养老服务中心发展成为集托养、养生休闲、健康娱乐、康复护理为一体的老年服务中心，真正发挥居家养老服务中心综合型、多功能的社会保障作用共创和谐社会。</t>
  </si>
  <si>
    <t>居家养老服务中心管理服务人员数</t>
  </si>
  <si>
    <t>反映居家养老服务中心管理服务人员数量</t>
  </si>
  <si>
    <t>开展文娱活动或健康讲座次数</t>
  </si>
  <si>
    <t>反映开展文娱活动或健康讲座次数</t>
  </si>
  <si>
    <t>管理人员薪酬发放及时率</t>
  </si>
  <si>
    <t>反映管理人员薪酬发放及时率</t>
  </si>
  <si>
    <t>提高供养对象的生活水平</t>
  </si>
  <si>
    <t>反映提高供养对象的生活水平</t>
  </si>
  <si>
    <t>健全居家养老服务中心管理制度</t>
  </si>
  <si>
    <t>健全</t>
  </si>
  <si>
    <t>反映健全居家养老服务中心管理制度</t>
  </si>
  <si>
    <t>1、本次资金下达216854元，主要用于支付土地整治排水沟挡墙支砌机械台班费及人工费与材料费。
2、妥善做好受灾区域修复等灾后救助工作，通过项目的实施，确保灾区地质稳定、社会稳定。</t>
  </si>
  <si>
    <t>300</t>
  </si>
  <si>
    <t>水沟挡墙支砌材料数</t>
  </si>
  <si>
    <t>133.7</t>
  </si>
  <si>
    <t>反映水沟挡墙支砌材料数</t>
  </si>
  <si>
    <t>一、1.2026年6月发放上半年乡人大代表通讯、交通补贴，预计发放代表59人,一次性发放6个月，一个月100元/人，小计35400元;
2.2026年12月发放下半年乡人大代表通讯、交通补贴，预计发放代表59人，一次性发放6个月，一个月100元/人，小计35400元。
  3.人大代表误工补贴：无固定收入代表50人，60元/人，每人4天，小计12000元。
  4.召开老厂乡人民代表大会两天，预计参与代表及其工作人员105人，伙食补助100元/人/天，住宿59人，70元/人/天，小计29260元；
  5.开展人大代表履职能力提升培训第一期，预计参与代表59人次，伙食补助100元/人，小计5900元；
  6.组织部分代表对老厂乡烤烟中耕管理、电烤房建设、集镇新区建设等工作开展视察，预计参加代表59 人次，伙食100元，合计5900元。
  7.开展人大代表履职能力提升培训第二期，预计参与代表59人次，伙食补助100元/人，小计5900元；
  8.组织部分代表到市内部分县区进行学习调研产业发展情况，预计参加代表30人次，每人费用200元（伙食100元、住宿100元），包车费用每天1000元，小计8000元；
  9.预计安排4040元用于人大代表的其他活动及其他计划支出。
二、积极组织鼓励59名乡人大代表进行学习视察和调研，广泛听取选民意见和建议，通过深入群众家中进行走访和调查，进行群众的来访和接待等方式，认真听取和收集群众意见建议，向上反映群众意见建议，在提升代表履职能力的同时发挥代表作用，切实做到“民有所呼，我有所应”，为推动建兴的高质量发展贡献人大力量。</t>
  </si>
  <si>
    <t>乡人大代表人数</t>
  </si>
  <si>
    <t>59</t>
  </si>
  <si>
    <t>反映乡人大代表人数</t>
  </si>
  <si>
    <t>无固定收入代表</t>
  </si>
  <si>
    <t>50</t>
  </si>
  <si>
    <t>反映无固定收入代表</t>
  </si>
  <si>
    <t>反映补贴发放准确率</t>
  </si>
  <si>
    <t>人大代表履职能力</t>
  </si>
  <si>
    <t>反映人大代表履职能力提升</t>
  </si>
  <si>
    <t>人大代表人员满意度</t>
  </si>
  <si>
    <t>反映人大代表人员满意度</t>
  </si>
  <si>
    <t>老厂乡困难群众救助补助资金</t>
  </si>
  <si>
    <t>1、根据《玉溪市财政局 玉溪市民政局关于提前下达2026年中央城乡困难群众救助补助资金的通知》（玉财社〔2025〕233号）要求，对符合以下两类对象的家庭开展急难救助：城乡困难群众临时救助资金3万元，资金按实际困难情况开展救助支出。资金使用计划如下：对城乡低保困难群众给予0.8万元临时救助；对因病困难群众给予1万元临时救助；因灾困难群众给予1万元临时救助，流浪乞讨人员及留守困境儿童0.2万元。
2、临时救助是国家按照规定程序、标准和时限对于因各种突发性原因造成临时生活困难的家庭，提供针对性、紧急性生活扶助或一定物质帮助的制度。临时救助具有救急救难、生活保障和精神抚慰的功能，在整个社会救助工作中，有着拾遗补缺、托底保障的作用。建立临时救助制度，切实使困难群众“求助有门”、受助及时。充分认识规范完善临时救助制度重要性，加强领导，加大投入,全面做好对突发性、临时性困难群众的救助工作，充分发挥临时救助制度在保障改善民生、促进公平正义、维护和稳定和谐社会应急保障作用。让人民群众通过系列社会救助更加热爱党、跟党走。</t>
  </si>
  <si>
    <t>对城乡低保困难群众救助人数</t>
  </si>
  <si>
    <t>反映对城乡低保困难群众救助人数</t>
  </si>
  <si>
    <t>因灾困难群众救助人数</t>
  </si>
  <si>
    <t>反映因灾困难群众救助人数</t>
  </si>
  <si>
    <t>对因病困难群众救助人数</t>
  </si>
  <si>
    <t>反映对因病困难群众救助人数</t>
  </si>
  <si>
    <t>救助对象认定准确率</t>
  </si>
  <si>
    <t>反映救助对象认定准确率
准确率=符合条件的测定值个数/总测定值个数*100%</t>
  </si>
  <si>
    <t>救助发放及时率</t>
  </si>
  <si>
    <t>反映救助发放及时率
发放率=已发放人数/应发放人数</t>
  </si>
  <si>
    <t>提高困难群众生活水平</t>
  </si>
  <si>
    <t>反映提高困难群众生活水平</t>
  </si>
  <si>
    <t>救助对象满意度</t>
  </si>
  <si>
    <t>反映救助对象满意度
救助对象满意度=调查中满意和较满意的救助对象数/调查总人数*100%</t>
  </si>
  <si>
    <t>1、做好老厂乡村级组织换届工作，解决换届工作经费需求，资金用于换届过程中产生的打印费、书本费、工作牌及工作经费等开出。项目开展的主要内容为：购买工作证、工作牌100个，购买A4纸40件，购买A3纸20件，开展村（社区）换届工作培训等。
2、通过换届，进一步加强党对基层的全面领导，进一步健全以村党组织为核心的村级组织体系，进购买一步优化村级班子结构，进一步激发村组干部干事创业热情，进一步提升基层治理体系和治理能力现代化水平；着力建设政治功能强、服务功能强，班子结构好、发展质量好、治理效果好、纪律作风好的村级组织。</t>
  </si>
  <si>
    <t>参与换届的社区数量</t>
  </si>
  <si>
    <t>反映参与换届的村（社区）数量</t>
  </si>
  <si>
    <t>参与换届的村委会数量</t>
  </si>
  <si>
    <t>反映参与换届的村委会数量</t>
  </si>
  <si>
    <t>进一步优化村级班子结构</t>
  </si>
  <si>
    <t>优化</t>
  </si>
  <si>
    <t>反映进一步优化村级班子结构</t>
  </si>
  <si>
    <t>单位人员满意度</t>
  </si>
  <si>
    <t>反映单位人员满意度</t>
  </si>
  <si>
    <t>1、本项目2026年度县级预算资金116280元，涉及60岁以上农村困难党员323人。1名困难党员的补助标准为40元/月，市级财政补助每人每月10元，县级财政补助每人每月30元。县级实行按季度发放，于每个季度最后一个月进行发放，每人每季度90元，一年360元。
2、通过对农村困难党员关爱行动补助，切实帮助农村困难党员解决了生产、生活中的实际困难，生活状态得到改善，使农村困难党员感受到党的关怀，促进农村社会和谐。</t>
  </si>
  <si>
    <t>农村困难党员人数</t>
  </si>
  <si>
    <t>323</t>
  </si>
  <si>
    <t>反映农村困难党员人数</t>
  </si>
  <si>
    <t>发放补助准确率</t>
  </si>
  <si>
    <t>反映发放准确率</t>
  </si>
  <si>
    <t>救助标准执行合规率</t>
  </si>
  <si>
    <t>反映救助标准执行合规率</t>
  </si>
  <si>
    <t>困难党员生活条件</t>
  </si>
  <si>
    <t>反映项目预期效果</t>
  </si>
  <si>
    <t>困难党员满意度</t>
  </si>
  <si>
    <t>反映困难党员满意度</t>
  </si>
  <si>
    <t>1、本次项目资金安排44213.00 元，全部用于河道管护经费及防汛抢险工程项目支付。
2、美丽河湖建设作为生态文明建设的重要基础，在实施乡村振兴战略，推进人居环境提升中的具有突出作用。河湖不仅要美丽，更要体现幸福。通过实施河道管护及防汛工程项目，将促使农村居民生产生活方便程度大大提高，汛期安全更加得到保证，绿美河岸也将给居民带来宜居环境，提升生活幸福感。实现安全、绿色和促进乡村振兴三重效益，幸福就在其中。</t>
  </si>
  <si>
    <t>清理垃圾淤泥数量</t>
  </si>
  <si>
    <t>反映清理垃圾淤泥数量</t>
  </si>
  <si>
    <t>石方清运数量</t>
  </si>
  <si>
    <t>59.28</t>
  </si>
  <si>
    <t>立方米</t>
  </si>
  <si>
    <t>反映石方清运数量</t>
  </si>
  <si>
    <t>推进人居环境提升</t>
  </si>
  <si>
    <t>反映推进人居环境提升</t>
  </si>
  <si>
    <t>汛期安全更加得到保证</t>
  </si>
  <si>
    <t>保证</t>
  </si>
  <si>
    <t>反映汛期安全更加得到保证</t>
  </si>
  <si>
    <t>1、老厂乡小坝塘管理员107人，照50元/月/人的标准，共计兑付补助资金10700元；小一型水库管理员10人，按照1350元/月/人的标准，共计兑付补助资金27000元；小二型水库管理员23人，按照100元/月/人的标准，共计兑付补助资金2300元；小坝塘管理员162人，照50元/月/人的标准，共计兑付补助资金97200元；项目共计需兑付补助资金137200元。
2、项目的实施，将稳定水库坝塘管理人员队伍，保障管理人员合法权益，使水库、坝塘的运行管理正常，做到日常维护责任落实，管理有经费来源，使工程正常使用和发挥效益，确保水库坝塘运行安全。</t>
  </si>
  <si>
    <t>小一型水库管理员</t>
  </si>
  <si>
    <t>反映小一型水库管理员人数</t>
  </si>
  <si>
    <t>小二型水库管理员</t>
  </si>
  <si>
    <t>反映小二型水库管理员人数</t>
  </si>
  <si>
    <t>小坝塘管理员</t>
  </si>
  <si>
    <t>162</t>
  </si>
  <si>
    <t>反映小坝塘管理员人数</t>
  </si>
  <si>
    <t>水库坝塘运行安全</t>
  </si>
  <si>
    <t>反映水库坝塘运行安全得到保障</t>
  </si>
  <si>
    <t>水库、坝塘管理员满意度</t>
  </si>
  <si>
    <t>反映水库、坝塘管理员满意度</t>
  </si>
  <si>
    <t>1、4类重点对象农危房改造市县补助经费工作经费项目安排资金1858.00元。资金主要用于农村危房改造补助。
2、项目的实施，按照要求不折不扣加快整改进度，进一步明确时限，强化整改措施，按照先易后难原则。</t>
  </si>
  <si>
    <t>老厂乡重点对象农危房改造数量</t>
  </si>
  <si>
    <t>反映老厂乡重点对象农危房改造数量</t>
  </si>
  <si>
    <t>推进4类重点对象农危房改造</t>
  </si>
  <si>
    <t>反映推进4类重点对象农危房改造</t>
  </si>
  <si>
    <t>切实做到减少危房</t>
  </si>
  <si>
    <t>反映切实做到减少危房</t>
  </si>
  <si>
    <t>1、2026年春节慰问困难党员补助经费分配表，慰问名额为19人，慰问标准为620元/人（含500元慰问金和120元礼品金），补助金额为11780元。新平县2026年“七一”慰问困难党员资金分配表，慰问名额为19人，慰问标准为500元/人，补助金额为9500元，共计21280元。
2、通过走访慰问，广泛宣传党的光辉历程、优良传统和宝贵经验，特别是习近平新时代中国特色社会主义思想和党的二十大精神，深入推进“两学一做”学习教育常态化制度化，学习贯彻习近平新时代中国特色社会主义思想主题教育思想，引导广大党员干部自觉加强党性修养，继承和发扬党的优良传统和作风，主动深入基层、深入实际，把基层党员群众的思想统一到中央和省委、市委、县委的重大决策部署上来，为人民群众特别是困难群众办实事好事，把党的温暖和关怀送到他们的心坎上，让老党员和生活困难党员切实感受到党的关怀和组织的温暖。</t>
  </si>
  <si>
    <t>春节慰问生活困难党员人数</t>
  </si>
  <si>
    <t>19</t>
  </si>
  <si>
    <t>反映春节慰问生活困难党员人数</t>
  </si>
  <si>
    <t>七一”慰问困难党员人数</t>
  </si>
  <si>
    <t>反映七一”慰问困难党员人数</t>
  </si>
  <si>
    <t>改善困难党员生活状态</t>
  </si>
  <si>
    <t>反映改善困难党员生活状态</t>
  </si>
  <si>
    <t>反映服务对象满意度</t>
  </si>
  <si>
    <t>1、根据玉财资环〔2025〕63号玉溪市财政局 玉溪市应急管理局关于下达2025年第二批省级防汛应急救灾资金的通知的相关规定要求，本次资金下达4万元，主要用于支付应急抢险机械台班费、道路抢险保通费。老厂乡汛期强降雨导致老厂乡多处出现道路、山体塌方，需进行应急抢险所支付的机械台班及道路保通费用支出等必要措施保障。2、通过省级防汛应急救灾资金的规范使用与高效落地，预期实现防汛应急能力显著提升、灾害损失最大限度降低、受灾区域快速恢复正常生产生活秩序，同时构建起科学长效的资金管理与防汛救灾工作机制，保障老厂乡安全稳定发展。</t>
  </si>
  <si>
    <t>道路抢险机械台班数</t>
  </si>
  <si>
    <t>台班</t>
  </si>
  <si>
    <t>反映道路抢险机械台班数</t>
  </si>
  <si>
    <t>提升老厂乡防汛应急能力</t>
  </si>
  <si>
    <t>是/否</t>
  </si>
  <si>
    <t>反映提升老厂乡防汛应急能力</t>
  </si>
  <si>
    <t>1、本次资金下达3万元，主要用于支付利民路滑坡挡墙支砌机械台班费及人工费与材料费。老厂乡汛期强降雨导致集镇利民路山体滑坡，需进行应急抢险所支付的人工费用支出等必要措施保障。
2、妥善做好受灾区域修复等灾后救助工作，通过项目的实施，确保灾区地质稳定、社会稳定。</t>
  </si>
  <si>
    <t>水沟挡墙支砌机械台班及人工工作量</t>
  </si>
  <si>
    <t>反映水沟挡墙支砌机械台班及人工工作量</t>
  </si>
  <si>
    <t>资金支付时限</t>
  </si>
  <si>
    <t>做好受灾区域修复等灾后救助工作</t>
  </si>
  <si>
    <t>是</t>
  </si>
  <si>
    <t>反映做好受灾区域修复等灾后救助工作</t>
  </si>
  <si>
    <t>受益群众满意率</t>
  </si>
  <si>
    <t>1、本次资金下达3万元，主要用于支付黑查莫村则戛莫小组偏坡排危除险排水沟挡墙支砌机械台班费及人工费与材料费。老厂乡汛期强降雨导致黑查莫村则戛莫小组山体滑移，需进行应急抢险所支付的人工费用支出等必要措施保障。
2、妥善做好受灾区域修复等灾后救助工作，通过项目的实施，确保灾区地质稳定、社会稳定。</t>
  </si>
  <si>
    <t>1、根据《玉溪市财政局 玉溪市应急管理局关于下达2025年中央自然灾害救灾资金（第十四批）和上海援助救灾资金的通知》（玉财资环〔2025〕77号）、《新平彝族傣族自治县应急管理局关于2025年中央自然灾害救灾资金（第十四批）（地质灾害）项目实施方案的请示》（新应急字〔2025〕29号）的相关要求，本次资金下达30000.00元，用于开展洪涝和地质灾害应急抢险和受灾群众救助工作，重点做好倒损民房修复、搜救转移安置受灾人员、排危除险等工作保障。。
2、紧紧围绕“安全第一，预防为主”的应急救灾工作目标，坚持以人民为中心，把保障人民群众的生命安全放在首位，妥善做好应急救灾工作，保障基本生活需要，兼顾防汛工作、应急物资不足等其他实际困难。</t>
  </si>
  <si>
    <t>C20混凝土工程量</t>
  </si>
  <si>
    <t>反映C20混凝土工程量</t>
  </si>
  <si>
    <t>1、依据新平自治县财政局文件新财复〔2024〕8号新平彝族傣族自治县财政局关于2025年农村公益事业建设财政奖补项目和资金的批复，云财农〔2024〕161号云南省财政厅关于2025年农村公益事业财政奖补项目予以备案的通知等文件精神。安排项目资金60万元，概算投资600000元，申请云南省2025农村公益事业建设财政奖补资金600000元。针对小菜园自然村组内主干道硬化1407㎡，排水沟500m，路灯9盏，挡土墙400m3，雨污分流DN300HDPE管390m，DN150HDPE管420m，现浇钢筋混凝土污水池1座，垃圾焚烧池1座。
2、通过项目的实施 ，将使太和村小菜园小组15户 55人受益 ，有效推进当地的新农村建设、基础设施建设，对提高村内群众 生活质量 ，推进基本公共服务均等化，促进社会稳定具有重大而深远 的意义。</t>
  </si>
  <si>
    <t>主干道硬化工程量</t>
  </si>
  <si>
    <t>反映主干道硬化</t>
  </si>
  <si>
    <t>排水沟长度</t>
  </si>
  <si>
    <t>反映排水沟长度</t>
  </si>
  <si>
    <t>有效推进当地的新农村建设、基础设施建设</t>
  </si>
  <si>
    <t>反映有效推进当地的新农村建设、基础设施建设</t>
  </si>
  <si>
    <t>1、根据《玉溪市财政局_玉溪市教育体育局关于下达2024年一季度市级体彩公益金项目经费的通知》（玉财教〔2024〕75号）文件要求，结合实际，合理规划建设各类公共文化设施。2024年度市级彩票公益金35000.00元，资金安排如下：（1）、铝瓦搭建：187.5平方米×160.00元/平方米=30000.00元。（2）、竹子围栏：125平方米×40元/平方米=5000.00元。
2、转马都村委会陀螺场是村民组织老年人活动、群众活动，加强村民自身建设的主要阵地，是党员、群众、老年人学习交流和开展活动的重要场所。加强陀螺场的提升改造建设有利于推动农村基层活动场地的建设完善，为村民们提供健身和体育锻炼的平台，丰富了村民的文化娱乐体育生活，进一步加强了农村精神文明建设，促进村民健康生活方式的养成，增强了农村基层组织凝聚力。</t>
  </si>
  <si>
    <t>铝瓦搭建面积</t>
  </si>
  <si>
    <t>反映铝瓦搭建面积</t>
  </si>
  <si>
    <t>竹子围栏面积</t>
  </si>
  <si>
    <t>反映竹子围栏面积 完成率=（已完成工作数量/总工程数量）x100%</t>
  </si>
  <si>
    <t>推动农村基层活动场地的建设完善</t>
  </si>
  <si>
    <t>反映推动农村基层活动场地的建设完善</t>
  </si>
  <si>
    <t>一、根据玉溪市财政局 玉溪市民政局《关于下达2025年第二批市级福利彩票公益金的通知》（玉财社〔2025〕151号）文件要求，结合实际，合理规划建设各类公共文化设施。本项目安排资金8万元，老厂乡转马都村白交倮安置点老年活动室建设2025年10月开工至2025年12月竣工验收；占地面积70㎡，建筑面积70㎡，本次项目资金8万元用于支付老年活动室建设。
二、老厂乡转马都村白交倮安置点老年活动室是村民组织老年人活动、群众活动，加强村民自身建设的主要阵地，是党员、群众、老年人学习交流和开展活动的重要场所。老年活动室建设将有效推进当地的美丽乡村建设、精神文明建设和基层组织建设，对提高村内群众生活质量，推进基本公共服务均等化，促进社会稳定具有重大而深远的意义。项目建成后，有利于丰富村民的精神文化生活，解决群众活动的问题，改善村容村貌、优化投资环境，调动村民参与乡村振兴建设的积极性，促进农村经济发展。</t>
  </si>
  <si>
    <t>墙体支砌工程量</t>
  </si>
  <si>
    <t>反映墙体支砌工程量</t>
  </si>
  <si>
    <t>墙面涂料工程量</t>
  </si>
  <si>
    <t>反映墙面涂料工程量</t>
  </si>
  <si>
    <t>有利于丰富村民的精神文化生活，解决群众活动的问题</t>
  </si>
  <si>
    <t>有利于</t>
  </si>
  <si>
    <t>反映有利于丰富村民的精神文化生活，解决群众活动的问题</t>
  </si>
  <si>
    <t>一、根据玉溪市财政局 玉溪市民政局《关于下达2024年第四批市级福利彩票公益金的通知》（玉财社〔2024〕122号）文件要求，结合实际，合理规划建设各类公共文化设施。本项目安排资金7万元，老厂乡太桥村银汞洞小组老年活动场所建设2024年10月开工至24年11月竣工验收；占地面积150㎡                        ，建筑面积150㎡，本次项目资金7万元用于支付场地硬化及钢架及铝瓦搭建款。
二、老厂乡太桥村银汞洞小组老年活动室是村民组织老年人活动、群众活动，加强村民自身建设的主要阵地，是党员、群众、老年人学习交流和开展活动的重要场所。老年活动室建设将有效推进当地的美丽乡村建设、精神文明建设和基层组织建设，对提高村内群众生活质量，推进基本公共服务均等化，促进社会稳定具有重大而深远的意义。项目建成后，有利于丰富村民的精神文化生活，解决群众活动的问题，改善村容村貌、优化投资环境，调动村民参与乡村振兴建设的积极性，促进农村经济发展。</t>
  </si>
  <si>
    <t>铝瓦及钢架搭建工程量</t>
  </si>
  <si>
    <t>反映铝瓦及钢架搭建工程量</t>
  </si>
  <si>
    <t>场地硬化工程量</t>
  </si>
  <si>
    <t>反映场地硬化工程量</t>
  </si>
  <si>
    <t>解决群众活动的问题</t>
  </si>
  <si>
    <t>解决</t>
  </si>
  <si>
    <t>反映解决群众活动的问题</t>
  </si>
  <si>
    <t>一、根据玉溪市财政局 玉溪市民政局《关于下达2024年第四批市级福利彩票公益金的通知》（玉财社〔2024〕122号）文件要求，结合实际，合理规划建设各类公共文化设施。加强对现有基层文化阵地不符合标准的进行改造提升，实现辖区村民就近、便捷享受公共文化服务。太桥村阿鲁拉可小组老年活动室建设，项目内容为室内配置：桌椅及餐具。该项目于2024年10月开工建设，2024年11月竣工验收，本次项目资金3万元主要用于支付室内配置：桌椅及餐具款。
二、老厂乡太桥村阿鲁拉可小组老年活动室是村民组织老年人活动、群众活动，加强村民自身建设的主要阵地，是党员、群众、老年人学习交流和开展活动的重要场所。老年活动室建设将有效推进当地的美丽乡村建设、精神文明建设和基层组织建设，对提高村内群众生活质量，推进基本公共服务均等化，促进社会稳定具有重大而深远的意义。项目建成后，有利于丰富村民的精神文化生活，解决群众活动的问题，改善村容村貌、优化人居环境，调动村民参与乡村振兴建设的积极性，促进农村集体经济发展。</t>
  </si>
  <si>
    <t>购买桌椅数量</t>
  </si>
  <si>
    <t>反映购买桌椅数量</t>
  </si>
  <si>
    <t>养老服务体系建设2021年的目标任务。根据《玉溪市财政局玉溪市民政局关于分配下达2021年度市本级第二批福利彩票公益金的通知》（玉财综(2021)31号）此次下达的市级福利彩票公益金.主要用于老年人福利类新建社区日间照料中心和养老机构提质改造方面。老厂乡建设2个资助新建、利用闲置资源改造城乡居家养老服务中心(农村互助养老服务站)——马房居家养老服务中心、黑查莫居家养老服务中心—社区日间照料中心，用黑查莫村委会、马房村委会原闲置办公用房改建居家养老服务中心。持续完善居家社区机构相协调、医养康养相结合的养老服务体系。本次下达市级福利彩票公益金8万元，黑查莫村居家养老服务中心下达4万元，具体实施内容为辅助用房(建盖洗澡间)，楼梯改造。马房村居家养老服务中心下达4万元，具体实施内容为辅助用房(建盖餐厅)。</t>
  </si>
  <si>
    <t>利用闲置资源改造城乡居家养老服务中心(农村互助养老服务站)数</t>
  </si>
  <si>
    <t>反映资助新建、利用闲置资源改造城乡居家养老服务中心(农村互助养老服务站)个数</t>
  </si>
  <si>
    <t>辅助用房(建盖洗澡间)，楼梯改造</t>
  </si>
  <si>
    <t>反映辅助用房(建盖洗澡间)，楼梯改造面积</t>
  </si>
  <si>
    <t>辅助用房(建盖餐厅)</t>
  </si>
  <si>
    <t>反映辅助用房(建盖餐厅)面积</t>
  </si>
  <si>
    <t>验收合格率</t>
  </si>
  <si>
    <t>项目建设周期</t>
  </si>
  <si>
    <t>&lt;</t>
  </si>
  <si>
    <t>反映项目预计建设周期12个月</t>
  </si>
  <si>
    <t>居家养老服务中心基础设施</t>
  </si>
  <si>
    <t>完善</t>
  </si>
  <si>
    <t>反映项目完工后居家养老服务中心基础设施得到完善</t>
  </si>
  <si>
    <t>可持续影响指标</t>
  </si>
  <si>
    <t>改造修缮后房屋可使用年限</t>
  </si>
  <si>
    <t>年</t>
  </si>
  <si>
    <t>反映改造修缮后房屋可使用年限</t>
  </si>
  <si>
    <t>服务老年人满意度</t>
  </si>
  <si>
    <t>1,、根据《云南省财政厅关于下达2023年省级专项彩票公益金（第三批）项目资金的通知》（玉财综〔2023〕42号）文件精神，安排老厂乡太和村官房小组人居环境提升改造建设项目资金30万元，资金主要用于官房小组新建畜圈337m2，主要内容包括机械开挖土石方、毛块石条形石基础和畜圈建设。
2、项目建成后，可完善太和村委会官房小组的人居环境建设，提高群众生活水平和质量，促进人蓄分离建设，推动和谐社会建设和社会主义新农村建设，是一项投资少，效益明显的民心工程。</t>
  </si>
  <si>
    <t>机械开挖土石方工程量</t>
  </si>
  <si>
    <t>反映机械开挖土石方工程量为5台班 完成率=（已完成工作数量/总工程数量）x100%</t>
  </si>
  <si>
    <t>毛块石条形石基础工程量</t>
  </si>
  <si>
    <t>反映毛块石条形石基础工程量为15.7立方米 完成率=（已完成工作数量/总工程数量）x100%</t>
  </si>
  <si>
    <t>畜圈建设面积</t>
  </si>
  <si>
    <t>反映畜圈建设面积为337平方米 完成率=（已完成工作数量/总工程数量）x100%</t>
  </si>
  <si>
    <t>反映项目验收合格率达90%以上 项目验收合格率=（验收合格数量/验收总数）x100%</t>
  </si>
  <si>
    <t>反映资金到位后支付时限小于30天</t>
  </si>
  <si>
    <t>促进人蓄分离建设</t>
  </si>
  <si>
    <t>反映促进人蓄分离建设</t>
  </si>
  <si>
    <t>受益人员满意度达90%以上 受益对象满意度=调查中满意和较满意的受益对象数/调查总人数*100%</t>
  </si>
  <si>
    <t>1、项目资金为300000.00元，新平县老厂乡太和村麻依小组基础建设项目主要建设内容：路床（槽）整形，铺设15cm厚级配层碎石基层，浇筑4m宽250m长，C25强度等级200mm厚混凝土道路。修建三面光沟，挖2m深沟槽土方，铺设C15混凝土垫层，沟内壁用15mm厚1:2水泥砂浆抹灰。人畜分离区空心砖围墙260㎡，采用100mm厚C15混凝土垫层，M7.5空心砖围挡。人畜分离区化粪池混凝土盖板6㎡，采用C20混凝土。
2、项目建成后，可完善太和村委会麻依小组的基础设施建设，提高群众生活水平和质量，促进社会稳定，推动和谐社会建设和社会主义新农村建设，是一项投资少，效益明显的民心工程。</t>
  </si>
  <si>
    <t>水泥混凝土路面面积</t>
  </si>
  <si>
    <t>反映水泥混凝土路面面积为600平方米 完成率=（已完成工作数量/总工程数量）x100%</t>
  </si>
  <si>
    <t>毛石挡土墙面积</t>
  </si>
  <si>
    <t>反映毛石挡土墙面积为75.5立方米 完成率=（已完成工作数量/总工程数量）x100%</t>
  </si>
  <si>
    <t>分离区空心砖围墙面积</t>
  </si>
  <si>
    <t>反映分离区空心砖围墙面积260平方米 完成率=（已完成工作数量/总工程数量）x100%</t>
  </si>
  <si>
    <t>满足村民的日常文体娱乐活动需求</t>
  </si>
  <si>
    <t>满足</t>
  </si>
  <si>
    <t>反映满足村民的日常文体娱乐活动需求</t>
  </si>
  <si>
    <t>1、本项目编制依据财政部《关于印发＜彩票公益金管理办法＞的通知》（财综〔2012〕115号）、云南省财政厅关于印发《云南省彩票专项公益金管理办法》的通知（云财综〔2008〕12号）、《玉溪市财政局关于印发玉溪市专项彩票公益金管理办法的通知》（玉财综〔2024〕18号）等文件精神。本工程投资估算40万元，主要建设内容：道路硬化：1、场地平整800平方米；2、路基碎石600平方米；3、道路硬化600平方米；4、建设排水沟500米、挡土墙400立方米；污水处理：1、污水处理池1座24立方米；人畜引水管架设：1、寸管架设700米；附属设施建设：浇筑场地地坪26.48平方米。
2、项目的建设建直接改善了村庄的卫生环境，通过硬化道路，提升了村民的生活质量和健康水平；减少人民群众生产劳动力的减少，大大提高劳动生产效力，同时保障村民的生命安全。</t>
  </si>
  <si>
    <t>C25混凝土道路硬工程量</t>
  </si>
  <si>
    <t>反映C25混凝土道路硬工程量</t>
  </si>
  <si>
    <t>挡土墙建设工程量</t>
  </si>
  <si>
    <t>反映挡土墙建设工程量</t>
  </si>
  <si>
    <t>改善村庄的卫生环境</t>
  </si>
  <si>
    <t>反映改善村庄的卫生环境</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</si>
  <si>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</si>
  <si>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</si>
  <si>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</si>
  <si>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</si>
  <si>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</si>
  <si>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</si>
  <si>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</si>
  <si>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</si>
  <si>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</si>
  <si>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</si>
  <si>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</si>
  <si>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</si>
  <si>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</si>
  <si>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</si>
  <si>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</si>
  <si>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购买打印机</t>
  </si>
  <si>
    <t>台</t>
  </si>
  <si>
    <t>保险费</t>
  </si>
  <si>
    <t>辆</t>
  </si>
  <si>
    <t>维修费</t>
  </si>
  <si>
    <t>份</t>
  </si>
  <si>
    <t>燃油费</t>
  </si>
  <si>
    <t>复印纸</t>
  </si>
  <si>
    <t>件</t>
  </si>
  <si>
    <t>采购办公设备</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</si>
  <si>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</si>
  <si>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</si>
  <si>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</si>
  <si>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</si>
  <si>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</si>
  <si>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</si>
  <si>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</si>
  <si>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</si>
  <si>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</si>
  <si>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</si>
  <si>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</si>
  <si>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</si>
  <si>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</si>
  <si>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</si>
  <si>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戛洒镇</t>
  </si>
  <si>
    <t>水塘乡</t>
  </si>
  <si>
    <t>者竜乡</t>
  </si>
  <si>
    <t>漠沙镇</t>
  </si>
  <si>
    <t>建兴乡</t>
  </si>
  <si>
    <t>平掌乡</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</si>
  <si>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</si>
  <si>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</si>
  <si>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</si>
  <si>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</si>
  <si>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</si>
  <si>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</si>
  <si>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</si>
  <si>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</si>
  <si>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</si>
  <si>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</si>
  <si>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</si>
  <si>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</si>
  <si>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</si>
  <si>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</si>
  <si>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</si>
  <si>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民生类</t>
  </si>
  <si>
    <t>2082001</t>
  </si>
  <si>
    <t>临时救助支出</t>
  </si>
  <si>
    <t>30306</t>
  </si>
  <si>
    <t>救济费</t>
  </si>
  <si>
    <t>2130505</t>
  </si>
  <si>
    <t>生产发展</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</si>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</sst>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rgb="FF000000"/>
      <name val="宋体"/>
      <charset val="134"/>
      <scheme val="minor"/>
    </font>
    <font>
      <sz val="11"/>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9.75"/>
      <name val="宋体"/>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4" fillId="0" borderId="1">
      <alignment horizontal="right" vertical="center"/>
    </xf>
    <xf numFmtId="177" fontId="4" fillId="0" borderId="1">
      <alignment horizontal="right" vertical="center"/>
    </xf>
    <xf numFmtId="10" fontId="4" fillId="0" borderId="1">
      <alignment horizontal="right" vertical="center"/>
    </xf>
    <xf numFmtId="178" fontId="4" fillId="0" borderId="1">
      <alignment horizontal="right" vertical="center"/>
    </xf>
    <xf numFmtId="49" fontId="4" fillId="0" borderId="1">
      <alignment horizontal="left" vertical="center" wrapText="1"/>
    </xf>
    <xf numFmtId="178" fontId="4" fillId="0" borderId="1">
      <alignment horizontal="right" vertical="center"/>
    </xf>
    <xf numFmtId="179" fontId="4" fillId="0" borderId="1">
      <alignment horizontal="right" vertical="center"/>
    </xf>
    <xf numFmtId="180" fontId="4" fillId="0" borderId="1">
      <alignment horizontal="right" vertical="center"/>
    </xf>
  </cellStyleXfs>
  <cellXfs count="110">
    <xf numFmtId="0" fontId="0" fillId="0" borderId="0" xfId="0" applyFont="1">
      <alignment vertical="top"/>
    </xf>
    <xf numFmtId="0" fontId="1" fillId="0" borderId="0" xfId="0" applyFont="1" applyAlignment="1">
      <alignment vertical="top" wrapText="1"/>
    </xf>
    <xf numFmtId="0" fontId="1" fillId="0" borderId="0" xfId="0" applyFont="1">
      <alignment vertical="top"/>
    </xf>
    <xf numFmtId="0" fontId="1" fillId="0" borderId="0" xfId="0" applyFont="1" applyBorder="1">
      <alignment vertical="top"/>
    </xf>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right"/>
    </xf>
    <xf numFmtId="178" fontId="6" fillId="0" borderId="1" xfId="0" applyNumberFormat="1" applyFont="1" applyBorder="1" applyAlignment="1">
      <alignment horizontal="right" vertical="center" wrapText="1"/>
    </xf>
    <xf numFmtId="178" fontId="6" fillId="0" borderId="1" xfId="0" applyNumberFormat="1" applyFont="1" applyBorder="1" applyAlignment="1">
      <alignment horizontal="right" vertical="center"/>
    </xf>
    <xf numFmtId="0" fontId="1" fillId="0" borderId="0" xfId="0" applyFont="1" applyBorder="1" applyAlignment="1">
      <alignment vertical="top" wrapText="1"/>
    </xf>
    <xf numFmtId="178" fontId="6" fillId="0" borderId="0" xfId="0" applyNumberFormat="1" applyFont="1" applyBorder="1" applyAlignment="1">
      <alignment horizontal="right" vertical="center" wrapText="1"/>
    </xf>
    <xf numFmtId="178" fontId="6" fillId="0" borderId="0" xfId="0" applyNumberFormat="1" applyFont="1" applyBorder="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49" fontId="4" fillId="0" borderId="1" xfId="53" applyNumberFormat="1" applyFont="1" applyBorder="1">
      <alignment horizontal="left" vertical="center" wrapText="1"/>
    </xf>
    <xf numFmtId="0" fontId="4" fillId="0" borderId="1" xfId="0" applyFont="1" applyBorder="1" applyAlignment="1">
      <alignment horizontal="center" vertical="center"/>
    </xf>
    <xf numFmtId="178" fontId="4" fillId="0" borderId="1" xfId="54" applyNumberFormat="1" applyFont="1" applyBorder="1">
      <alignment horizontal="right" vertical="center"/>
    </xf>
    <xf numFmtId="49" fontId="4" fillId="0" borderId="0" xfId="53" applyNumberFormat="1" applyFont="1" applyBorder="1">
      <alignment horizontal="lef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4" fillId="0" borderId="0" xfId="53" applyNumberFormat="1" applyFont="1" applyBorder="1" applyAlignment="1">
      <alignment horizontal="right" vertical="center" wrapText="1"/>
    </xf>
    <xf numFmtId="49" fontId="4"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4"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178" fontId="4"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4" fillId="0" borderId="1" xfId="53" applyNumberFormat="1" applyFont="1" applyBorder="1">
      <alignment horizontal="left" vertical="center" wrapText="1"/>
    </xf>
    <xf numFmtId="178" fontId="4" fillId="0" borderId="1" xfId="53" applyNumberFormat="1" applyFont="1" applyBorder="1" applyAlignment="1">
      <alignment horizontal="right" vertical="center" wrapText="1"/>
    </xf>
    <xf numFmtId="178" fontId="4"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1" fillId="0" borderId="0" xfId="0" applyFont="1" applyFill="1" applyAlignment="1">
      <alignment vertical="top"/>
    </xf>
    <xf numFmtId="0" fontId="1" fillId="0" borderId="0" xfId="0" applyFont="1" applyFill="1">
      <alignment vertical="top"/>
    </xf>
    <xf numFmtId="0" fontId="2" fillId="0" borderId="0" xfId="0" applyFont="1" applyFill="1" applyAlignment="1"/>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178" fontId="4" fillId="0" borderId="1" xfId="54" applyNumberFormat="1" applyFont="1" applyFill="1" applyBorder="1">
      <alignment horizontal="right" vertical="center"/>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2"/>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right" vertical="center"/>
    </xf>
    <xf numFmtId="0" fontId="2" fillId="0" borderId="0" xfId="0" applyFont="1" applyFill="1" applyAlignment="1">
      <alignment horizontal="right"/>
    </xf>
    <xf numFmtId="0" fontId="4" fillId="0" borderId="0" xfId="0" applyFont="1" applyFill="1" applyAlignment="1">
      <alignment horizontal="right" vertical="center" wrapText="1"/>
    </xf>
    <xf numFmtId="49" fontId="4" fillId="0" borderId="1" xfId="53" applyNumberFormat="1" applyFont="1" applyBorder="1" applyAlignment="1">
      <alignment horizontal="left" vertical="center" wrapText="1" indent="1"/>
    </xf>
    <xf numFmtId="178" fontId="4" fillId="0" borderId="1" xfId="0" applyNumberFormat="1" applyFont="1" applyBorder="1" applyAlignment="1">
      <alignment horizontal="left" vertical="center" wrapText="1"/>
    </xf>
    <xf numFmtId="178" fontId="4" fillId="0" borderId="1" xfId="53" applyNumberFormat="1" applyFont="1" applyBorder="1">
      <alignment horizontal="left" vertical="center" wrapText="1"/>
    </xf>
    <xf numFmtId="49" fontId="4" fillId="0" borderId="1" xfId="53" applyNumberFormat="1" applyFont="1" applyBorder="1" applyAlignment="1">
      <alignment horizontal="left" vertical="center" wrapText="1"/>
    </xf>
    <xf numFmtId="0" fontId="13" fillId="0" borderId="0" xfId="0" applyFont="1">
      <alignment vertical="top"/>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4" fillId="0" borderId="0" xfId="0" applyFont="1" applyAlignment="1">
      <alignment horizontal="right" vertical="center" wrapText="1"/>
    </xf>
    <xf numFmtId="0" fontId="12" fillId="0" borderId="0" xfId="0" applyFont="1" applyAlignment="1">
      <alignment horizontal="center" vertical="center" wrapText="1"/>
    </xf>
    <xf numFmtId="0" fontId="4" fillId="0" borderId="0" xfId="0" applyFont="1" applyAlignment="1">
      <alignment horizontal="right" wrapText="1"/>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indent="1"/>
    </xf>
    <xf numFmtId="0" fontId="8" fillId="0" borderId="0" xfId="0" applyFont="1" applyAlignment="1"/>
    <xf numFmtId="0" fontId="12" fillId="0" borderId="0" xfId="0" applyFont="1" applyAlignment="1">
      <alignment horizontal="center" vertical="center"/>
    </xf>
    <xf numFmtId="0" fontId="2" fillId="0" borderId="0" xfId="0" applyFont="1" applyAlignment="1">
      <alignment horizontal="center" wrapText="1"/>
    </xf>
    <xf numFmtId="0" fontId="4" fillId="0" borderId="0" xfId="0" applyFont="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15" fillId="0" borderId="0" xfId="0" applyFont="1" applyAlignment="1">
      <alignment horizontal="center" vertical="center"/>
    </xf>
    <xf numFmtId="0" fontId="4" fillId="0" borderId="1" xfId="0" applyFont="1" applyFill="1" applyBorder="1" applyAlignment="1">
      <alignment horizontal="left" vertical="center"/>
    </xf>
    <xf numFmtId="49" fontId="4" fillId="0" borderId="5" xfId="53" applyNumberFormat="1" applyFont="1" applyBorder="1">
      <alignment horizontal="left" vertical="center" wrapText="1"/>
    </xf>
    <xf numFmtId="0" fontId="4" fillId="0" borderId="5" xfId="0" applyFont="1" applyBorder="1" applyAlignment="1">
      <alignment horizontal="left" vertical="center"/>
    </xf>
    <xf numFmtId="0" fontId="11" fillId="0" borderId="5"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4" fillId="0" borderId="0" xfId="0" applyFont="1" applyFill="1" applyAlignment="1">
      <alignment horizontal="right" vertical="center"/>
    </xf>
    <xf numFmtId="0" fontId="12" fillId="0" borderId="0" xfId="0" applyFont="1" applyFill="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 xfId="0" applyFont="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7" fillId="0" borderId="6" xfId="0" applyFont="1" applyBorder="1" applyAlignment="1">
      <alignment horizontal="center" vertical="center"/>
    </xf>
    <xf numFmtId="0" fontId="16" fillId="0" borderId="6"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178" fontId="4" fillId="0" borderId="1"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opLeftCell="A10" workbookViewId="0">
      <selection activeCell="C31" sqref="C31"/>
    </sheetView>
  </sheetViews>
  <sheetFormatPr defaultColWidth="8.85" defaultRowHeight="15" customHeight="1" outlineLevelCol="3"/>
  <cols>
    <col min="1" max="4" width="35.7083333333333" customWidth="1"/>
  </cols>
  <sheetData>
    <row r="1" ht="18.75" customHeight="1" spans="1:4">
      <c r="A1" s="4"/>
      <c r="B1" s="4"/>
      <c r="C1" s="4"/>
      <c r="D1" s="12" t="s">
        <v>0</v>
      </c>
    </row>
    <row r="2" ht="45" customHeight="1" spans="1:4">
      <c r="A2" s="5" t="s">
        <v>1</v>
      </c>
      <c r="B2" s="5"/>
      <c r="C2" s="5"/>
      <c r="D2" s="5"/>
    </row>
    <row r="3" ht="18.75" customHeight="1" spans="1:4">
      <c r="A3" s="6" t="str">
        <f>"单位名称："&amp;"老厂乡"</f>
        <v>单位名称：老厂乡</v>
      </c>
      <c r="B3" s="6"/>
      <c r="C3" s="90"/>
      <c r="D3" s="12" t="s">
        <v>2</v>
      </c>
    </row>
    <row r="4" ht="22.5" customHeight="1" spans="1:4">
      <c r="A4" s="8" t="s">
        <v>3</v>
      </c>
      <c r="B4" s="8"/>
      <c r="C4" s="8" t="s">
        <v>4</v>
      </c>
      <c r="D4" s="8"/>
    </row>
    <row r="5" ht="18.75" customHeight="1" spans="1:4">
      <c r="A5" s="8" t="s">
        <v>5</v>
      </c>
      <c r="B5" s="8" t="s">
        <v>6</v>
      </c>
      <c r="C5" s="8" t="s">
        <v>7</v>
      </c>
      <c r="D5" s="8" t="s">
        <v>6</v>
      </c>
    </row>
    <row r="6" ht="18.75" customHeight="1" spans="1:4">
      <c r="A6" s="8"/>
      <c r="B6" s="8"/>
      <c r="C6" s="8"/>
      <c r="D6" s="8"/>
    </row>
    <row r="7" ht="22.5" customHeight="1" spans="1:4">
      <c r="A7" s="20" t="s">
        <v>8</v>
      </c>
      <c r="B7" s="24">
        <v>24502254.96</v>
      </c>
      <c r="C7" s="20" t="str">
        <f>"一"&amp;"、"&amp;"一般公共服务支出"</f>
        <v>一、一般公共服务支出</v>
      </c>
      <c r="D7" s="24">
        <v>9934295</v>
      </c>
    </row>
    <row r="8" ht="22.5" customHeight="1" spans="1:4">
      <c r="A8" s="20" t="s">
        <v>9</v>
      </c>
      <c r="B8" s="24">
        <v>27823003.38</v>
      </c>
      <c r="C8" s="20" t="str">
        <f>"二"&amp;"、"&amp;"教育支出"</f>
        <v>二、教育支出</v>
      </c>
      <c r="D8" s="24">
        <v>140125.54</v>
      </c>
    </row>
    <row r="9" ht="22.5" customHeight="1" spans="1:4">
      <c r="A9" s="20" t="s">
        <v>10</v>
      </c>
      <c r="B9" s="24"/>
      <c r="C9" s="20" t="str">
        <f>"三"&amp;"、"&amp;"文化旅游体育与传媒支出"</f>
        <v>三、文化旅游体育与传媒支出</v>
      </c>
      <c r="D9" s="24">
        <v>1800</v>
      </c>
    </row>
    <row r="10" ht="22.5" customHeight="1" spans="1:4">
      <c r="A10" s="20" t="s">
        <v>11</v>
      </c>
      <c r="B10" s="24"/>
      <c r="C10" s="20" t="str">
        <f>"四"&amp;"、"&amp;"社会保障和就业支出"</f>
        <v>四、社会保障和就业支出</v>
      </c>
      <c r="D10" s="24">
        <v>3119968</v>
      </c>
    </row>
    <row r="11" ht="22.5" customHeight="1" spans="1:4">
      <c r="A11" s="20" t="s">
        <v>12</v>
      </c>
      <c r="B11" s="24">
        <v>263631.17</v>
      </c>
      <c r="C11" s="20" t="str">
        <f>"五"&amp;"、"&amp;"卫生健康支出"</f>
        <v>五、卫生健康支出</v>
      </c>
      <c r="D11" s="24">
        <v>946397</v>
      </c>
    </row>
    <row r="12" ht="22.5" customHeight="1" spans="1:4">
      <c r="A12" s="20" t="s">
        <v>13</v>
      </c>
      <c r="B12" s="24"/>
      <c r="C12" s="20" t="str">
        <f>"六"&amp;"、"&amp;"城乡社区支出"</f>
        <v>六、城乡社区支出</v>
      </c>
      <c r="D12" s="24">
        <v>27026100</v>
      </c>
    </row>
    <row r="13" ht="22.5" customHeight="1" spans="1:4">
      <c r="A13" s="20" t="s">
        <v>14</v>
      </c>
      <c r="B13" s="24"/>
      <c r="C13" s="20" t="str">
        <f>"七"&amp;"、"&amp;"农林水支出"</f>
        <v>七、农林水支出</v>
      </c>
      <c r="D13" s="24">
        <f>8778947.67+450000</f>
        <v>9228947.67</v>
      </c>
    </row>
    <row r="14" ht="22.5" customHeight="1" spans="1:4">
      <c r="A14" s="20" t="s">
        <v>15</v>
      </c>
      <c r="B14" s="24"/>
      <c r="C14" s="20" t="str">
        <f>"八"&amp;"、"&amp;"自然资源海洋气象等支出"</f>
        <v>八、自然资源海洋气象等支出</v>
      </c>
      <c r="D14" s="24">
        <v>360968.92</v>
      </c>
    </row>
    <row r="15" ht="22.5" customHeight="1" spans="1:4">
      <c r="A15" s="93" t="s">
        <v>16</v>
      </c>
      <c r="B15" s="24"/>
      <c r="C15" s="20" t="str">
        <f>"九"&amp;"、"&amp;"住房保障支出"</f>
        <v>九、住房保障支出</v>
      </c>
      <c r="D15" s="24">
        <v>903384</v>
      </c>
    </row>
    <row r="16" ht="22.5" customHeight="1" spans="1:4">
      <c r="A16" s="93" t="s">
        <v>17</v>
      </c>
      <c r="B16" s="24">
        <v>263631.17</v>
      </c>
      <c r="C16" s="20" t="s">
        <v>18</v>
      </c>
      <c r="D16" s="24">
        <v>130000</v>
      </c>
    </row>
    <row r="17" ht="22.5" customHeight="1" spans="1:4">
      <c r="A17" s="93"/>
      <c r="B17" s="24"/>
      <c r="C17" s="20" t="s">
        <v>19</v>
      </c>
      <c r="D17" s="24">
        <v>796903.38</v>
      </c>
    </row>
    <row r="18" ht="22.5" customHeight="1" spans="1:4">
      <c r="A18" s="94" t="s">
        <v>20</v>
      </c>
      <c r="B18" s="95">
        <f>B7+B8+B11</f>
        <v>52588889.51</v>
      </c>
      <c r="C18" s="96" t="s">
        <v>21</v>
      </c>
      <c r="D18" s="95">
        <f>SUM(D7:D17)</f>
        <v>52588889.51</v>
      </c>
    </row>
    <row r="19" ht="22.5" customHeight="1" spans="1:4">
      <c r="A19" s="107" t="s">
        <v>22</v>
      </c>
      <c r="B19" s="24"/>
      <c r="C19" s="108" t="s">
        <v>23</v>
      </c>
      <c r="D19" s="109"/>
    </row>
    <row r="20" ht="22.5" customHeight="1" spans="1:4">
      <c r="A20" s="93" t="s">
        <v>24</v>
      </c>
      <c r="B20" s="95"/>
      <c r="C20" s="93" t="s">
        <v>24</v>
      </c>
      <c r="D20" s="95"/>
    </row>
    <row r="21" ht="22.5" customHeight="1" spans="1:4">
      <c r="A21" s="93" t="s">
        <v>25</v>
      </c>
      <c r="B21" s="95"/>
      <c r="C21" s="93" t="s">
        <v>26</v>
      </c>
      <c r="D21" s="95"/>
    </row>
    <row r="22" ht="22.5" customHeight="1" spans="1:4">
      <c r="A22" s="94" t="s">
        <v>27</v>
      </c>
      <c r="B22" s="95">
        <f>B18</f>
        <v>52588889.51</v>
      </c>
      <c r="C22" s="96" t="s">
        <v>28</v>
      </c>
      <c r="D22" s="95">
        <f>D18</f>
        <v>52588889.51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6"/>
  <sheetViews>
    <sheetView showZeros="0" workbookViewId="0">
      <selection activeCell="G23" sqref="G23"/>
    </sheetView>
  </sheetViews>
  <sheetFormatPr defaultColWidth="8.85" defaultRowHeight="15" customHeight="1" outlineLevelCol="5"/>
  <cols>
    <col min="1" max="1" width="28.575" style="49" customWidth="1"/>
    <col min="2" max="2" width="17.1416666666667" style="49" customWidth="1"/>
    <col min="3" max="3" width="28.575" style="49" customWidth="1"/>
    <col min="4" max="6" width="21.425" style="49" customWidth="1"/>
    <col min="7" max="7" width="8.875" style="49"/>
    <col min="8" max="16384" width="8.85" style="49"/>
  </cols>
  <sheetData>
    <row r="1" ht="18.75" customHeight="1" spans="1:6">
      <c r="A1" s="50"/>
      <c r="B1" s="50"/>
      <c r="C1" s="50"/>
      <c r="D1" s="50"/>
      <c r="E1" s="50"/>
      <c r="F1" s="63" t="s">
        <v>973</v>
      </c>
    </row>
    <row r="2" ht="37.5" customHeight="1" spans="1:6">
      <c r="A2" s="51" t="s">
        <v>974</v>
      </c>
      <c r="B2" s="51"/>
      <c r="C2" s="51"/>
      <c r="D2" s="51"/>
      <c r="E2" s="51"/>
      <c r="F2" s="51"/>
    </row>
    <row r="3" ht="18.75" customHeight="1" spans="1:6">
      <c r="A3" s="52" t="str">
        <f>"单位名称："&amp;"老厂乡"</f>
        <v>单位名称：老厂乡</v>
      </c>
      <c r="B3" s="52"/>
      <c r="C3" s="52"/>
      <c r="D3" s="53"/>
      <c r="E3" s="53"/>
      <c r="F3" s="64" t="s">
        <v>31</v>
      </c>
    </row>
    <row r="4" ht="18.75" customHeight="1" spans="1:6">
      <c r="A4" s="54" t="s">
        <v>224</v>
      </c>
      <c r="B4" s="54" t="s">
        <v>63</v>
      </c>
      <c r="C4" s="54" t="s">
        <v>64</v>
      </c>
      <c r="D4" s="55" t="s">
        <v>975</v>
      </c>
      <c r="E4" s="55"/>
      <c r="F4" s="55"/>
    </row>
    <row r="5" ht="18.75" customHeight="1" spans="1:6">
      <c r="A5" s="54" t="s">
        <v>63</v>
      </c>
      <c r="B5" s="54" t="s">
        <v>63</v>
      </c>
      <c r="C5" s="54" t="s">
        <v>64</v>
      </c>
      <c r="D5" s="55" t="s">
        <v>36</v>
      </c>
      <c r="E5" s="55" t="s">
        <v>67</v>
      </c>
      <c r="F5" s="55" t="s">
        <v>68</v>
      </c>
    </row>
    <row r="6" ht="18.75" customHeight="1" spans="1:6">
      <c r="A6" s="56" t="s">
        <v>48</v>
      </c>
      <c r="B6" s="56">
        <v>2</v>
      </c>
      <c r="C6" s="56">
        <v>3</v>
      </c>
      <c r="D6" s="56" t="s">
        <v>51</v>
      </c>
      <c r="E6" s="56" t="s">
        <v>52</v>
      </c>
      <c r="F6" s="56" t="s">
        <v>53</v>
      </c>
    </row>
    <row r="7" ht="20.25" customHeight="1" spans="1:6">
      <c r="A7" s="57" t="s">
        <v>58</v>
      </c>
      <c r="B7" s="57"/>
      <c r="C7" s="57"/>
      <c r="D7" s="58">
        <f>D8+D11</f>
        <v>27823003.38</v>
      </c>
      <c r="E7" s="58"/>
      <c r="F7" s="58">
        <f>F8+F11</f>
        <v>27823003.38</v>
      </c>
    </row>
    <row r="8" ht="20.25" customHeight="1" spans="1:6">
      <c r="A8" s="59" t="s">
        <v>60</v>
      </c>
      <c r="B8" s="57" t="s">
        <v>144</v>
      </c>
      <c r="C8" s="57" t="s">
        <v>145</v>
      </c>
      <c r="D8" s="58">
        <v>27026100</v>
      </c>
      <c r="E8" s="58"/>
      <c r="F8" s="58">
        <v>27026100</v>
      </c>
    </row>
    <row r="9" ht="20.25" customHeight="1" spans="1:6">
      <c r="A9" s="59" t="s">
        <v>60</v>
      </c>
      <c r="B9" s="59" t="s">
        <v>146</v>
      </c>
      <c r="C9" s="59" t="s">
        <v>147</v>
      </c>
      <c r="D9" s="58">
        <v>27026100</v>
      </c>
      <c r="E9" s="58"/>
      <c r="F9" s="58">
        <v>27026100</v>
      </c>
    </row>
    <row r="10" ht="20.25" customHeight="1" spans="1:6">
      <c r="A10" s="59" t="s">
        <v>60</v>
      </c>
      <c r="B10" s="60" t="s">
        <v>148</v>
      </c>
      <c r="C10" s="60" t="s">
        <v>149</v>
      </c>
      <c r="D10" s="58">
        <v>27026100</v>
      </c>
      <c r="E10" s="58"/>
      <c r="F10" s="58">
        <v>27026100</v>
      </c>
    </row>
    <row r="11" s="48" customFormat="1" ht="20.25" customHeight="1" spans="1:6">
      <c r="A11" s="59" t="s">
        <v>60</v>
      </c>
      <c r="B11" s="57">
        <v>229</v>
      </c>
      <c r="C11" s="57" t="s">
        <v>73</v>
      </c>
      <c r="D11" s="58">
        <f>D12</f>
        <v>796903.38</v>
      </c>
      <c r="E11" s="58"/>
      <c r="F11" s="58">
        <v>796903.38</v>
      </c>
    </row>
    <row r="12" s="48" customFormat="1" ht="20.25" customHeight="1" spans="1:6">
      <c r="A12" s="59" t="s">
        <v>60</v>
      </c>
      <c r="B12" s="59">
        <v>22960</v>
      </c>
      <c r="C12" s="59" t="s">
        <v>189</v>
      </c>
      <c r="D12" s="58">
        <f>D13+D14+D15</f>
        <v>796903.38</v>
      </c>
      <c r="E12" s="58"/>
      <c r="F12" s="58">
        <v>796903.38</v>
      </c>
    </row>
    <row r="13" s="48" customFormat="1" ht="20.25" customHeight="1" spans="1:6">
      <c r="A13" s="59" t="s">
        <v>60</v>
      </c>
      <c r="B13" s="60">
        <v>2296002</v>
      </c>
      <c r="C13" s="60" t="s">
        <v>190</v>
      </c>
      <c r="D13" s="58">
        <v>238403.38</v>
      </c>
      <c r="E13" s="58"/>
      <c r="F13" s="58">
        <v>238403.38</v>
      </c>
    </row>
    <row r="14" s="48" customFormat="1" ht="20.25" customHeight="1" spans="1:6">
      <c r="A14" s="59" t="s">
        <v>60</v>
      </c>
      <c r="B14" s="60">
        <v>2296003</v>
      </c>
      <c r="C14" s="60" t="s">
        <v>191</v>
      </c>
      <c r="D14" s="58">
        <v>35000</v>
      </c>
      <c r="E14" s="58"/>
      <c r="F14" s="58">
        <v>35000</v>
      </c>
    </row>
    <row r="15" s="48" customFormat="1" ht="24" customHeight="1" spans="1:6">
      <c r="A15" s="59" t="s">
        <v>60</v>
      </c>
      <c r="B15" s="60">
        <v>2296099</v>
      </c>
      <c r="C15" s="60" t="s">
        <v>192</v>
      </c>
      <c r="D15" s="58">
        <v>523500</v>
      </c>
      <c r="E15" s="58"/>
      <c r="F15" s="58">
        <v>523500</v>
      </c>
    </row>
    <row r="16" ht="20.25" customHeight="1" spans="1:6">
      <c r="A16" s="61" t="s">
        <v>193</v>
      </c>
      <c r="B16" s="61"/>
      <c r="C16" s="61"/>
      <c r="D16" s="62">
        <f>27026100+D11</f>
        <v>27823003.38</v>
      </c>
      <c r="E16" s="62"/>
      <c r="F16" s="62">
        <f>F8+F11</f>
        <v>27823003.38</v>
      </c>
    </row>
  </sheetData>
  <mergeCells count="7">
    <mergeCell ref="A2:F2"/>
    <mergeCell ref="A3:C3"/>
    <mergeCell ref="D4:F4"/>
    <mergeCell ref="A16:C16"/>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20"/>
  <sheetViews>
    <sheetView showZeros="0" workbookViewId="0">
      <selection activeCell="D25" sqref="D25"/>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2"/>
      <c r="B1" s="42"/>
      <c r="C1" s="42"/>
      <c r="D1" s="42"/>
      <c r="E1" s="42"/>
      <c r="F1" s="42"/>
      <c r="G1" s="42"/>
      <c r="H1" s="42"/>
      <c r="I1" s="42"/>
      <c r="J1" s="42"/>
      <c r="K1" s="42"/>
      <c r="L1" s="42"/>
      <c r="M1" s="42"/>
      <c r="N1" s="42"/>
      <c r="O1" s="42"/>
      <c r="P1" s="42"/>
      <c r="Q1" s="28" t="s">
        <v>976</v>
      </c>
    </row>
    <row r="2" ht="45" customHeight="1" spans="1:17">
      <c r="A2" s="37" t="s">
        <v>977</v>
      </c>
      <c r="B2" s="37"/>
      <c r="C2" s="37"/>
      <c r="D2" s="37"/>
      <c r="E2" s="37"/>
      <c r="F2" s="37"/>
      <c r="G2" s="37"/>
      <c r="H2" s="37"/>
      <c r="I2" s="37"/>
      <c r="J2" s="37"/>
      <c r="K2" s="37"/>
      <c r="L2" s="37"/>
      <c r="M2" s="37"/>
      <c r="N2" s="46"/>
      <c r="O2" s="46"/>
      <c r="P2" s="46"/>
      <c r="Q2" s="46"/>
    </row>
    <row r="3" ht="20.25" customHeight="1" spans="1:17">
      <c r="A3" s="25" t="str">
        <f>"单位名称："&amp;"老厂乡"</f>
        <v>单位名称：老厂乡</v>
      </c>
      <c r="B3" s="25"/>
      <c r="C3" s="25"/>
      <c r="D3" s="25"/>
      <c r="E3" s="25"/>
      <c r="F3" s="25"/>
      <c r="G3" s="25"/>
      <c r="H3" s="25"/>
      <c r="I3" s="25"/>
      <c r="J3" s="25"/>
      <c r="K3" s="25"/>
      <c r="L3" s="25"/>
      <c r="M3" s="25"/>
      <c r="N3" s="25"/>
      <c r="O3" s="25"/>
      <c r="P3" s="25"/>
      <c r="Q3" s="28" t="s">
        <v>31</v>
      </c>
    </row>
    <row r="4" ht="20.25" customHeight="1" spans="1:17">
      <c r="A4" s="27" t="s">
        <v>978</v>
      </c>
      <c r="B4" s="27" t="s">
        <v>979</v>
      </c>
      <c r="C4" s="27" t="s">
        <v>980</v>
      </c>
      <c r="D4" s="27" t="s">
        <v>981</v>
      </c>
      <c r="E4" s="27" t="s">
        <v>982</v>
      </c>
      <c r="F4" s="27" t="s">
        <v>983</v>
      </c>
      <c r="G4" s="27" t="s">
        <v>231</v>
      </c>
      <c r="H4" s="27"/>
      <c r="I4" s="27"/>
      <c r="J4" s="27"/>
      <c r="K4" s="27"/>
      <c r="L4" s="27"/>
      <c r="M4" s="27"/>
      <c r="N4" s="27"/>
      <c r="O4" s="27"/>
      <c r="P4" s="27"/>
      <c r="Q4" s="27"/>
    </row>
    <row r="5" ht="20.25" customHeight="1" spans="1:17">
      <c r="A5" s="27" t="s">
        <v>984</v>
      </c>
      <c r="B5" s="27" t="s">
        <v>979</v>
      </c>
      <c r="C5" s="27" t="s">
        <v>980</v>
      </c>
      <c r="D5" s="27" t="s">
        <v>981</v>
      </c>
      <c r="E5" s="27" t="s">
        <v>982</v>
      </c>
      <c r="F5" s="27" t="s">
        <v>983</v>
      </c>
      <c r="G5" s="27" t="s">
        <v>34</v>
      </c>
      <c r="H5" s="27" t="s">
        <v>37</v>
      </c>
      <c r="I5" s="27" t="s">
        <v>985</v>
      </c>
      <c r="J5" s="27" t="s">
        <v>986</v>
      </c>
      <c r="K5" s="27" t="s">
        <v>40</v>
      </c>
      <c r="L5" s="27" t="s">
        <v>987</v>
      </c>
      <c r="M5" s="27" t="s">
        <v>66</v>
      </c>
      <c r="N5" s="27"/>
      <c r="O5" s="27"/>
      <c r="P5" s="27"/>
      <c r="Q5" s="27"/>
    </row>
    <row r="6" ht="32.4" customHeight="1" spans="1:17">
      <c r="A6" s="27"/>
      <c r="B6" s="27"/>
      <c r="C6" s="27"/>
      <c r="D6" s="27"/>
      <c r="E6" s="27"/>
      <c r="F6" s="27"/>
      <c r="G6" s="27"/>
      <c r="H6" s="27" t="s">
        <v>36</v>
      </c>
      <c r="I6" s="27"/>
      <c r="J6" s="27"/>
      <c r="K6" s="27"/>
      <c r="L6" s="27" t="s">
        <v>36</v>
      </c>
      <c r="M6" s="27" t="s">
        <v>43</v>
      </c>
      <c r="N6" s="27" t="s">
        <v>44</v>
      </c>
      <c r="O6" s="47" t="s">
        <v>45</v>
      </c>
      <c r="P6" s="47" t="s">
        <v>46</v>
      </c>
      <c r="Q6" s="47" t="s">
        <v>47</v>
      </c>
    </row>
    <row r="7" ht="20.25" customHeight="1" spans="1:17">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row>
    <row r="8" ht="20.25" customHeight="1" spans="1:17">
      <c r="A8" s="43" t="s">
        <v>394</v>
      </c>
      <c r="B8" s="22"/>
      <c r="C8" s="22"/>
      <c r="D8" s="44"/>
      <c r="E8" s="44"/>
      <c r="F8" s="44">
        <v>5000</v>
      </c>
      <c r="G8" s="44"/>
      <c r="H8" s="44"/>
      <c r="I8" s="44"/>
      <c r="J8" s="40"/>
      <c r="K8" s="40"/>
      <c r="L8" s="44"/>
      <c r="M8" s="44"/>
      <c r="N8" s="44"/>
      <c r="O8" s="44"/>
      <c r="P8" s="44"/>
      <c r="Q8" s="44"/>
    </row>
    <row r="9" ht="20.25" customHeight="1" spans="1:17">
      <c r="A9" s="22"/>
      <c r="B9" s="22" t="s">
        <v>988</v>
      </c>
      <c r="C9" s="22" t="str">
        <f>"A02021004"&amp;"  "&amp;"A4彩色打印机"</f>
        <v>A02021004  A4彩色打印机</v>
      </c>
      <c r="D9" s="45" t="s">
        <v>989</v>
      </c>
      <c r="E9" s="29">
        <v>1</v>
      </c>
      <c r="F9" s="44">
        <v>5000</v>
      </c>
      <c r="G9" s="44"/>
      <c r="H9" s="40"/>
      <c r="I9" s="40"/>
      <c r="J9" s="40"/>
      <c r="K9" s="40"/>
      <c r="L9" s="44"/>
      <c r="M9" s="44"/>
      <c r="N9" s="44"/>
      <c r="O9" s="44"/>
      <c r="P9" s="44"/>
      <c r="Q9" s="44"/>
    </row>
    <row r="10" ht="20.25" customHeight="1" spans="1:17">
      <c r="A10" s="43" t="s">
        <v>241</v>
      </c>
      <c r="B10" s="22"/>
      <c r="C10" s="22"/>
      <c r="D10" s="22"/>
      <c r="E10" s="22"/>
      <c r="F10" s="44">
        <v>297000</v>
      </c>
      <c r="G10" s="44">
        <v>297000</v>
      </c>
      <c r="H10" s="44">
        <v>297000</v>
      </c>
      <c r="I10" s="44"/>
      <c r="J10" s="40"/>
      <c r="K10" s="40"/>
      <c r="L10" s="44"/>
      <c r="M10" s="44"/>
      <c r="N10" s="44"/>
      <c r="O10" s="44"/>
      <c r="P10" s="44"/>
      <c r="Q10" s="44"/>
    </row>
    <row r="11" ht="20.25" customHeight="1" spans="1:17">
      <c r="A11" s="22"/>
      <c r="B11" s="22" t="s">
        <v>990</v>
      </c>
      <c r="C11" s="22" t="str">
        <f>"C1804010201"&amp;"  "&amp;"机动车保险服务"</f>
        <v>C1804010201  机动车保险服务</v>
      </c>
      <c r="D11" s="45" t="s">
        <v>991</v>
      </c>
      <c r="E11" s="29">
        <v>9</v>
      </c>
      <c r="F11" s="44">
        <v>27000</v>
      </c>
      <c r="G11" s="44">
        <v>27000</v>
      </c>
      <c r="H11" s="40">
        <v>27000</v>
      </c>
      <c r="I11" s="40"/>
      <c r="J11" s="40"/>
      <c r="K11" s="40"/>
      <c r="L11" s="44"/>
      <c r="M11" s="44"/>
      <c r="N11" s="44"/>
      <c r="O11" s="44"/>
      <c r="P11" s="44"/>
      <c r="Q11" s="44"/>
    </row>
    <row r="12" ht="20.25" customHeight="1" spans="1:17">
      <c r="A12" s="22"/>
      <c r="B12" s="22" t="s">
        <v>992</v>
      </c>
      <c r="C12" s="22" t="str">
        <f>"C23120301"&amp;"  "&amp;"车辆维修和保养服务"</f>
        <v>C23120301  车辆维修和保养服务</v>
      </c>
      <c r="D12" s="45" t="s">
        <v>993</v>
      </c>
      <c r="E12" s="29">
        <v>1</v>
      </c>
      <c r="F12" s="44">
        <v>51000</v>
      </c>
      <c r="G12" s="44">
        <v>51000</v>
      </c>
      <c r="H12" s="40">
        <v>51000</v>
      </c>
      <c r="I12" s="40"/>
      <c r="J12" s="40"/>
      <c r="K12" s="40"/>
      <c r="L12" s="44"/>
      <c r="M12" s="44"/>
      <c r="N12" s="44"/>
      <c r="O12" s="44"/>
      <c r="P12" s="44"/>
      <c r="Q12" s="44"/>
    </row>
    <row r="13" ht="20.25" customHeight="1" spans="1:17">
      <c r="A13" s="22"/>
      <c r="B13" s="22" t="s">
        <v>994</v>
      </c>
      <c r="C13" s="22" t="str">
        <f>"C23120302"&amp;"  "&amp;"车辆加油、添加燃料服务"</f>
        <v>C23120302  车辆加油、添加燃料服务</v>
      </c>
      <c r="D13" s="45" t="s">
        <v>991</v>
      </c>
      <c r="E13" s="29">
        <v>6</v>
      </c>
      <c r="F13" s="44">
        <v>120000</v>
      </c>
      <c r="G13" s="44">
        <v>120000</v>
      </c>
      <c r="H13" s="40">
        <v>120000</v>
      </c>
      <c r="I13" s="40"/>
      <c r="J13" s="40"/>
      <c r="K13" s="40"/>
      <c r="L13" s="44"/>
      <c r="M13" s="44"/>
      <c r="N13" s="44"/>
      <c r="O13" s="44"/>
      <c r="P13" s="44"/>
      <c r="Q13" s="44"/>
    </row>
    <row r="14" ht="20.25" customHeight="1" spans="1:17">
      <c r="A14" s="22"/>
      <c r="B14" s="22" t="s">
        <v>994</v>
      </c>
      <c r="C14" s="22" t="str">
        <f>"C23120302"&amp;"  "&amp;"车辆加油、添加燃料服务"</f>
        <v>C23120302  车辆加油、添加燃料服务</v>
      </c>
      <c r="D14" s="45" t="s">
        <v>991</v>
      </c>
      <c r="E14" s="29">
        <v>3</v>
      </c>
      <c r="F14" s="44">
        <v>99000</v>
      </c>
      <c r="G14" s="44">
        <v>99000</v>
      </c>
      <c r="H14" s="40">
        <v>99000</v>
      </c>
      <c r="I14" s="40"/>
      <c r="J14" s="40"/>
      <c r="K14" s="40"/>
      <c r="L14" s="44"/>
      <c r="M14" s="44"/>
      <c r="N14" s="44"/>
      <c r="O14" s="44"/>
      <c r="P14" s="44"/>
      <c r="Q14" s="44"/>
    </row>
    <row r="15" ht="20.25" customHeight="1" spans="1:17">
      <c r="A15" s="43" t="s">
        <v>341</v>
      </c>
      <c r="B15" s="22"/>
      <c r="C15" s="22"/>
      <c r="D15" s="22"/>
      <c r="E15" s="22"/>
      <c r="F15" s="44">
        <v>42000</v>
      </c>
      <c r="G15" s="44">
        <v>42000</v>
      </c>
      <c r="H15" s="44">
        <v>42000</v>
      </c>
      <c r="I15" s="44"/>
      <c r="J15" s="40"/>
      <c r="K15" s="40"/>
      <c r="L15" s="44"/>
      <c r="M15" s="44"/>
      <c r="N15" s="44"/>
      <c r="O15" s="44"/>
      <c r="P15" s="44"/>
      <c r="Q15" s="44"/>
    </row>
    <row r="16" ht="20.25" customHeight="1" spans="1:17">
      <c r="A16" s="22"/>
      <c r="B16" s="22" t="s">
        <v>995</v>
      </c>
      <c r="C16" s="22" t="str">
        <f>"A05040101"&amp;"  "&amp;"复印纸"</f>
        <v>A05040101  复印纸</v>
      </c>
      <c r="D16" s="45" t="s">
        <v>996</v>
      </c>
      <c r="E16" s="29">
        <v>100</v>
      </c>
      <c r="F16" s="44">
        <v>17000</v>
      </c>
      <c r="G16" s="44">
        <v>17000</v>
      </c>
      <c r="H16" s="40">
        <v>17000</v>
      </c>
      <c r="I16" s="40"/>
      <c r="J16" s="40"/>
      <c r="K16" s="40"/>
      <c r="L16" s="44"/>
      <c r="M16" s="44"/>
      <c r="N16" s="44"/>
      <c r="O16" s="44"/>
      <c r="P16" s="44"/>
      <c r="Q16" s="44"/>
    </row>
    <row r="17" ht="20.25" customHeight="1" spans="1:17">
      <c r="A17" s="22"/>
      <c r="B17" s="22" t="s">
        <v>997</v>
      </c>
      <c r="C17" s="22" t="str">
        <f>"A02020100"&amp;"  "&amp;"复印机"</f>
        <v>A02020100  复印机</v>
      </c>
      <c r="D17" s="45" t="s">
        <v>989</v>
      </c>
      <c r="E17" s="29">
        <v>1</v>
      </c>
      <c r="F17" s="44">
        <v>25000</v>
      </c>
      <c r="G17" s="44">
        <v>25000</v>
      </c>
      <c r="H17" s="40">
        <v>25000</v>
      </c>
      <c r="I17" s="40"/>
      <c r="J17" s="40"/>
      <c r="K17" s="40"/>
      <c r="L17" s="44"/>
      <c r="M17" s="44"/>
      <c r="N17" s="44"/>
      <c r="O17" s="44"/>
      <c r="P17" s="44"/>
      <c r="Q17" s="44"/>
    </row>
    <row r="18" ht="20.25" customHeight="1" spans="1:17">
      <c r="A18" s="43" t="s">
        <v>302</v>
      </c>
      <c r="B18" s="22"/>
      <c r="C18" s="22"/>
      <c r="D18" s="22"/>
      <c r="E18" s="22"/>
      <c r="F18" s="44">
        <v>33000</v>
      </c>
      <c r="G18" s="44">
        <v>33000</v>
      </c>
      <c r="H18" s="44">
        <v>33000</v>
      </c>
      <c r="I18" s="44"/>
      <c r="J18" s="40"/>
      <c r="K18" s="40"/>
      <c r="L18" s="44"/>
      <c r="M18" s="44"/>
      <c r="N18" s="44"/>
      <c r="O18" s="44"/>
      <c r="P18" s="44"/>
      <c r="Q18" s="44"/>
    </row>
    <row r="19" ht="20.25" customHeight="1" spans="1:17">
      <c r="A19" s="22"/>
      <c r="B19" s="22" t="s">
        <v>994</v>
      </c>
      <c r="C19" s="22" t="str">
        <f>"C23120302"&amp;"  "&amp;"车辆加油、添加燃料服务"</f>
        <v>C23120302  车辆加油、添加燃料服务</v>
      </c>
      <c r="D19" s="45" t="s">
        <v>991</v>
      </c>
      <c r="E19" s="29">
        <v>1</v>
      </c>
      <c r="F19" s="44">
        <v>33000</v>
      </c>
      <c r="G19" s="44">
        <v>33000</v>
      </c>
      <c r="H19" s="40">
        <v>33000</v>
      </c>
      <c r="I19" s="40"/>
      <c r="J19" s="40"/>
      <c r="K19" s="40"/>
      <c r="L19" s="44"/>
      <c r="M19" s="44"/>
      <c r="N19" s="44"/>
      <c r="O19" s="44"/>
      <c r="P19" s="44"/>
      <c r="Q19" s="44"/>
    </row>
    <row r="20" ht="20.25" customHeight="1" spans="1:17">
      <c r="A20" s="29" t="s">
        <v>34</v>
      </c>
      <c r="B20" s="29"/>
      <c r="C20" s="29"/>
      <c r="D20" s="45"/>
      <c r="E20" s="45"/>
      <c r="F20" s="44">
        <v>377000</v>
      </c>
      <c r="G20" s="44">
        <v>372000</v>
      </c>
      <c r="H20" s="44">
        <v>372000</v>
      </c>
      <c r="I20" s="44"/>
      <c r="J20" s="44"/>
      <c r="K20" s="44"/>
      <c r="L20" s="44"/>
      <c r="M20" s="44"/>
      <c r="N20" s="44"/>
      <c r="O20" s="44"/>
      <c r="P20" s="44"/>
      <c r="Q20" s="44"/>
    </row>
  </sheetData>
  <mergeCells count="17">
    <mergeCell ref="A1:M1"/>
    <mergeCell ref="A2:Q2"/>
    <mergeCell ref="A3:M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0"/>
  <sheetViews>
    <sheetView showZeros="0" workbookViewId="0">
      <selection activeCell="D14" sqref="D14"/>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8"/>
      <c r="B1" s="28"/>
      <c r="C1" s="28"/>
      <c r="D1" s="28"/>
      <c r="E1" s="28"/>
      <c r="F1" s="28"/>
      <c r="G1" s="28"/>
      <c r="H1" s="28"/>
      <c r="I1" s="28"/>
      <c r="J1" s="28"/>
      <c r="K1" s="28"/>
      <c r="L1" s="28"/>
      <c r="M1" s="28"/>
      <c r="N1" s="28" t="s">
        <v>998</v>
      </c>
    </row>
    <row r="2" ht="45" customHeight="1" spans="1:14">
      <c r="A2" s="37" t="s">
        <v>999</v>
      </c>
      <c r="B2" s="37"/>
      <c r="C2" s="37"/>
      <c r="D2" s="37"/>
      <c r="E2" s="37"/>
      <c r="F2" s="37"/>
      <c r="G2" s="37"/>
      <c r="H2" s="37"/>
      <c r="I2" s="37"/>
      <c r="J2" s="37"/>
      <c r="K2" s="37"/>
      <c r="L2" s="37"/>
      <c r="M2" s="37"/>
      <c r="N2" s="37"/>
    </row>
    <row r="3" ht="20.25" customHeight="1" spans="1:14">
      <c r="A3" s="25" t="str">
        <f>"单位名称："&amp;"老厂乡"</f>
        <v>单位名称：老厂乡</v>
      </c>
      <c r="B3" s="25"/>
      <c r="C3" s="25"/>
      <c r="D3" s="25"/>
      <c r="E3" s="25"/>
      <c r="F3" s="25"/>
      <c r="G3" s="25"/>
      <c r="H3" s="25"/>
      <c r="I3" s="28"/>
      <c r="J3" s="28"/>
      <c r="K3" s="28"/>
      <c r="L3" s="28"/>
      <c r="M3" s="28"/>
      <c r="N3" s="28" t="s">
        <v>31</v>
      </c>
    </row>
    <row r="4" ht="27.15" customHeight="1" spans="1:14">
      <c r="A4" s="38" t="s">
        <v>978</v>
      </c>
      <c r="B4" s="38" t="s">
        <v>1000</v>
      </c>
      <c r="C4" s="38" t="s">
        <v>1001</v>
      </c>
      <c r="D4" s="38" t="s">
        <v>231</v>
      </c>
      <c r="E4" s="38"/>
      <c r="F4" s="38"/>
      <c r="G4" s="38"/>
      <c r="H4" s="38"/>
      <c r="I4" s="38"/>
      <c r="J4" s="38"/>
      <c r="K4" s="38"/>
      <c r="L4" s="38"/>
      <c r="M4" s="38"/>
      <c r="N4" s="38"/>
    </row>
    <row r="5" ht="23.4" customHeight="1" spans="1:14">
      <c r="A5" s="38" t="s">
        <v>984</v>
      </c>
      <c r="B5" s="38"/>
      <c r="C5" s="38" t="s">
        <v>1002</v>
      </c>
      <c r="D5" s="38" t="s">
        <v>34</v>
      </c>
      <c r="E5" s="38" t="s">
        <v>37</v>
      </c>
      <c r="F5" s="38" t="s">
        <v>985</v>
      </c>
      <c r="G5" s="38" t="s">
        <v>986</v>
      </c>
      <c r="H5" s="38" t="s">
        <v>40</v>
      </c>
      <c r="I5" s="38" t="s">
        <v>987</v>
      </c>
      <c r="J5" s="38"/>
      <c r="K5" s="38"/>
      <c r="L5" s="38"/>
      <c r="M5" s="38"/>
      <c r="N5" s="38"/>
    </row>
    <row r="6" ht="28.65" customHeight="1" spans="1:14">
      <c r="A6" s="38"/>
      <c r="B6" s="38"/>
      <c r="C6" s="38"/>
      <c r="D6" s="38"/>
      <c r="E6" s="38" t="s">
        <v>36</v>
      </c>
      <c r="F6" s="38"/>
      <c r="G6" s="38"/>
      <c r="H6" s="38"/>
      <c r="I6" s="38" t="s">
        <v>36</v>
      </c>
      <c r="J6" s="38" t="s">
        <v>43</v>
      </c>
      <c r="K6" s="38" t="s">
        <v>44</v>
      </c>
      <c r="L6" s="41" t="s">
        <v>45</v>
      </c>
      <c r="M6" s="41" t="s">
        <v>46</v>
      </c>
      <c r="N6" s="41" t="s">
        <v>47</v>
      </c>
    </row>
    <row r="7" ht="20.25" customHeight="1" spans="1:14">
      <c r="A7" s="39">
        <v>1</v>
      </c>
      <c r="B7" s="39">
        <v>2</v>
      </c>
      <c r="C7" s="39">
        <v>3</v>
      </c>
      <c r="D7" s="39">
        <v>4</v>
      </c>
      <c r="E7" s="39">
        <v>5</v>
      </c>
      <c r="F7" s="39">
        <v>6</v>
      </c>
      <c r="G7" s="39">
        <v>7</v>
      </c>
      <c r="H7" s="39">
        <v>8</v>
      </c>
      <c r="I7" s="39">
        <v>9</v>
      </c>
      <c r="J7" s="39">
        <v>10</v>
      </c>
      <c r="K7" s="39">
        <v>11</v>
      </c>
      <c r="L7" s="39">
        <v>12</v>
      </c>
      <c r="M7" s="39">
        <v>13</v>
      </c>
      <c r="N7" s="39">
        <v>14</v>
      </c>
    </row>
    <row r="8" ht="20.25" customHeight="1" spans="1:14">
      <c r="A8" s="22"/>
      <c r="B8" s="22"/>
      <c r="C8" s="22"/>
      <c r="D8" s="40"/>
      <c r="E8" s="40"/>
      <c r="F8" s="40"/>
      <c r="G8" s="40"/>
      <c r="H8" s="40"/>
      <c r="I8" s="40"/>
      <c r="J8" s="40"/>
      <c r="K8" s="40"/>
      <c r="L8" s="40"/>
      <c r="M8" s="40"/>
      <c r="N8" s="40"/>
    </row>
    <row r="9" ht="20.25" customHeight="1" spans="1:14">
      <c r="A9" s="22"/>
      <c r="B9" s="22"/>
      <c r="C9" s="22"/>
      <c r="D9" s="40"/>
      <c r="E9" s="40"/>
      <c r="F9" s="40"/>
      <c r="G9" s="40"/>
      <c r="H9" s="40"/>
      <c r="I9" s="40"/>
      <c r="J9" s="40"/>
      <c r="K9" s="40"/>
      <c r="L9" s="40"/>
      <c r="M9" s="40"/>
      <c r="N9" s="40"/>
    </row>
    <row r="10" ht="20.25" customHeight="1" spans="1:14">
      <c r="A10" s="29" t="s">
        <v>34</v>
      </c>
      <c r="B10" s="29"/>
      <c r="C10" s="29"/>
      <c r="D10" s="40"/>
      <c r="E10" s="40"/>
      <c r="F10" s="40"/>
      <c r="G10" s="40"/>
      <c r="H10" s="40"/>
      <c r="I10" s="40"/>
      <c r="J10" s="40"/>
      <c r="K10" s="40"/>
      <c r="L10" s="40"/>
      <c r="M10" s="40"/>
      <c r="N10" s="40"/>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8"/>
  <sheetViews>
    <sheetView showZeros="0" workbookViewId="0">
      <selection activeCell="L19" sqref="L19"/>
    </sheetView>
  </sheetViews>
  <sheetFormatPr defaultColWidth="8.85" defaultRowHeight="15" customHeight="1" outlineLevelRow="7"/>
  <cols>
    <col min="1" max="1" width="37.1416666666667" customWidth="1"/>
    <col min="2" max="16" width="17.1416666666667" customWidth="1"/>
  </cols>
  <sheetData>
    <row r="1" ht="24.15" customHeight="1" spans="1:16">
      <c r="A1" s="25"/>
      <c r="B1" s="25"/>
      <c r="C1" s="25"/>
      <c r="D1" s="25"/>
      <c r="E1" s="25"/>
      <c r="F1" s="25"/>
      <c r="G1" s="25"/>
      <c r="H1" s="25"/>
      <c r="I1" s="25"/>
      <c r="J1" s="25"/>
      <c r="K1" s="25"/>
      <c r="L1" s="25"/>
      <c r="M1" s="25"/>
      <c r="N1" s="25"/>
      <c r="O1" s="25"/>
      <c r="P1" s="28" t="s">
        <v>1003</v>
      </c>
    </row>
    <row r="2" ht="45.15" customHeight="1" spans="1:16">
      <c r="A2" s="30" t="s">
        <v>1004</v>
      </c>
      <c r="B2" s="30"/>
      <c r="C2" s="30"/>
      <c r="D2" s="30"/>
      <c r="E2" s="30"/>
      <c r="F2" s="30"/>
      <c r="G2" s="30"/>
      <c r="H2" s="30"/>
      <c r="I2" s="30"/>
      <c r="J2" s="30"/>
      <c r="K2" s="30"/>
      <c r="L2" s="30"/>
      <c r="M2" s="30"/>
      <c r="N2" s="30"/>
      <c r="O2" s="30"/>
      <c r="P2" s="30"/>
    </row>
    <row r="3" ht="18.75" customHeight="1" spans="1:16">
      <c r="A3" s="25" t="str">
        <f>"单位名称："&amp;"老厂乡"</f>
        <v>单位名称：老厂乡</v>
      </c>
      <c r="B3" s="25"/>
      <c r="C3" s="25"/>
      <c r="D3" s="25"/>
      <c r="E3" s="25"/>
      <c r="F3" s="25"/>
      <c r="G3" s="25"/>
      <c r="H3" s="25"/>
      <c r="I3" s="25"/>
      <c r="J3" s="25"/>
      <c r="K3" s="25"/>
      <c r="L3" s="25"/>
      <c r="M3" s="25"/>
      <c r="N3" s="25"/>
      <c r="O3" s="25"/>
      <c r="P3" s="28" t="s">
        <v>31</v>
      </c>
    </row>
    <row r="4" ht="22.5" customHeight="1" spans="1:16">
      <c r="A4" s="33" t="s">
        <v>1005</v>
      </c>
      <c r="B4" s="33" t="s">
        <v>231</v>
      </c>
      <c r="C4" s="33"/>
      <c r="D4" s="33"/>
      <c r="E4" s="34" t="s">
        <v>1006</v>
      </c>
      <c r="F4" s="35"/>
      <c r="G4" s="35"/>
      <c r="H4" s="35"/>
      <c r="I4" s="35"/>
      <c r="J4" s="35"/>
      <c r="K4" s="35"/>
      <c r="L4" s="35"/>
      <c r="M4" s="35"/>
      <c r="N4" s="35"/>
      <c r="O4" s="35"/>
      <c r="P4" s="36"/>
    </row>
    <row r="5" ht="22.5" customHeight="1" spans="1:16">
      <c r="A5" s="33"/>
      <c r="B5" s="33" t="s">
        <v>34</v>
      </c>
      <c r="C5" s="33" t="s">
        <v>37</v>
      </c>
      <c r="D5" s="33" t="s">
        <v>985</v>
      </c>
      <c r="E5" s="33" t="s">
        <v>1007</v>
      </c>
      <c r="F5" s="33" t="s">
        <v>1008</v>
      </c>
      <c r="G5" s="33" t="s">
        <v>1009</v>
      </c>
      <c r="H5" s="33" t="s">
        <v>1010</v>
      </c>
      <c r="I5" s="33" t="s">
        <v>1011</v>
      </c>
      <c r="J5" s="33" t="s">
        <v>58</v>
      </c>
      <c r="K5" s="33" t="s">
        <v>1012</v>
      </c>
      <c r="L5" s="33" t="s">
        <v>1013</v>
      </c>
      <c r="M5" s="33" t="s">
        <v>1014</v>
      </c>
      <c r="N5" s="33" t="s">
        <v>1015</v>
      </c>
      <c r="O5" s="33" t="s">
        <v>1016</v>
      </c>
      <c r="P5" s="33" t="s">
        <v>1017</v>
      </c>
    </row>
    <row r="6" ht="18.75" customHeight="1" spans="1:16">
      <c r="A6" s="29" t="s">
        <v>48</v>
      </c>
      <c r="B6" s="29" t="s">
        <v>49</v>
      </c>
      <c r="C6" s="29" t="s">
        <v>50</v>
      </c>
      <c r="D6" s="29" t="s">
        <v>51</v>
      </c>
      <c r="E6" s="29" t="s">
        <v>52</v>
      </c>
      <c r="F6" s="29" t="s">
        <v>53</v>
      </c>
      <c r="G6" s="29" t="s">
        <v>54</v>
      </c>
      <c r="H6" s="29" t="s">
        <v>55</v>
      </c>
      <c r="I6" s="29" t="s">
        <v>56</v>
      </c>
      <c r="J6" s="29" t="s">
        <v>74</v>
      </c>
      <c r="K6" s="29" t="s">
        <v>613</v>
      </c>
      <c r="L6" s="29" t="s">
        <v>482</v>
      </c>
      <c r="M6" s="29" t="s">
        <v>1018</v>
      </c>
      <c r="N6" s="29" t="s">
        <v>1019</v>
      </c>
      <c r="O6" s="29">
        <v>15</v>
      </c>
      <c r="P6" s="29">
        <v>16</v>
      </c>
    </row>
    <row r="7" ht="18.75" customHeight="1" spans="1:16">
      <c r="A7" s="22"/>
      <c r="B7" s="22"/>
      <c r="C7" s="22"/>
      <c r="D7" s="22"/>
      <c r="E7" s="22"/>
      <c r="F7" s="22"/>
      <c r="G7" s="22"/>
      <c r="H7" s="22"/>
      <c r="I7" s="22"/>
      <c r="J7" s="22"/>
      <c r="K7" s="22"/>
      <c r="L7" s="22"/>
      <c r="M7" s="22"/>
      <c r="N7" s="22"/>
      <c r="O7" s="22"/>
      <c r="P7" s="22"/>
    </row>
    <row r="8" ht="18.75" customHeight="1" spans="1:16">
      <c r="A8" s="29"/>
      <c r="B8" s="22"/>
      <c r="C8" s="22"/>
      <c r="D8" s="22"/>
      <c r="E8" s="22"/>
      <c r="F8" s="22"/>
      <c r="G8" s="22"/>
      <c r="H8" s="22"/>
      <c r="I8" s="22"/>
      <c r="J8" s="22"/>
      <c r="K8" s="22"/>
      <c r="L8" s="22"/>
      <c r="M8" s="22"/>
      <c r="N8" s="22"/>
      <c r="O8" s="22"/>
      <c r="P8" s="22"/>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7"/>
  <sheetViews>
    <sheetView showZeros="0" workbookViewId="0">
      <selection activeCell="A1" sqref="A1"/>
    </sheetView>
  </sheetViews>
  <sheetFormatPr defaultColWidth="8.85" defaultRowHeight="15" customHeight="1" outlineLevelRow="6"/>
  <cols>
    <col min="1" max="10" width="28.575" customWidth="1"/>
  </cols>
  <sheetData>
    <row r="1" ht="18.75" customHeight="1" spans="1:10">
      <c r="A1" s="25"/>
      <c r="B1" s="25"/>
      <c r="C1" s="25"/>
      <c r="D1" s="25"/>
      <c r="E1" s="25"/>
      <c r="F1" s="25"/>
      <c r="G1" s="25"/>
      <c r="H1" s="25"/>
      <c r="I1" s="25"/>
      <c r="J1" s="28" t="s">
        <v>1020</v>
      </c>
    </row>
    <row r="2" ht="52.05" customHeight="1" spans="1:10">
      <c r="A2" s="30" t="s">
        <v>1021</v>
      </c>
      <c r="B2" s="31"/>
      <c r="C2" s="31"/>
      <c r="D2" s="31"/>
      <c r="E2" s="31"/>
      <c r="F2" s="31"/>
      <c r="G2" s="31"/>
      <c r="H2" s="31"/>
      <c r="I2" s="31"/>
      <c r="J2" s="31"/>
    </row>
    <row r="3" ht="21.3" customHeight="1" spans="1:10">
      <c r="A3" s="25" t="str">
        <f>"单位名称："&amp;"老厂乡"</f>
        <v>单位名称：老厂乡</v>
      </c>
      <c r="B3" s="25"/>
      <c r="C3" s="25"/>
      <c r="D3" s="32"/>
      <c r="E3" s="32"/>
      <c r="F3" s="32"/>
      <c r="G3" s="32"/>
      <c r="H3" s="32"/>
      <c r="I3" s="32"/>
      <c r="J3" s="32"/>
    </row>
    <row r="4" ht="27.15" customHeight="1" spans="1:10">
      <c r="A4" s="27" t="s">
        <v>431</v>
      </c>
      <c r="B4" s="27" t="s">
        <v>432</v>
      </c>
      <c r="C4" s="27" t="s">
        <v>433</v>
      </c>
      <c r="D4" s="27" t="s">
        <v>434</v>
      </c>
      <c r="E4" s="27" t="s">
        <v>435</v>
      </c>
      <c r="F4" s="27" t="s">
        <v>436</v>
      </c>
      <c r="G4" s="27" t="s">
        <v>437</v>
      </c>
      <c r="H4" s="27" t="s">
        <v>438</v>
      </c>
      <c r="I4" s="27" t="s">
        <v>439</v>
      </c>
      <c r="J4" s="27" t="s">
        <v>440</v>
      </c>
    </row>
    <row r="5" ht="18.75" customHeight="1" spans="1:10">
      <c r="A5" s="27" t="s">
        <v>48</v>
      </c>
      <c r="B5" s="27" t="s">
        <v>49</v>
      </c>
      <c r="C5" s="27" t="s">
        <v>50</v>
      </c>
      <c r="D5" s="27" t="s">
        <v>51</v>
      </c>
      <c r="E5" s="27" t="s">
        <v>52</v>
      </c>
      <c r="F5" s="27" t="s">
        <v>53</v>
      </c>
      <c r="G5" s="27" t="s">
        <v>54</v>
      </c>
      <c r="H5" s="27" t="s">
        <v>55</v>
      </c>
      <c r="I5" s="27" t="s">
        <v>56</v>
      </c>
      <c r="J5" s="27" t="s">
        <v>74</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25"/>
      <c r="B1" s="25"/>
      <c r="C1" s="25"/>
      <c r="D1" s="25"/>
      <c r="E1" s="25"/>
      <c r="F1" s="25"/>
      <c r="G1" s="25"/>
      <c r="H1" s="28" t="s">
        <v>1022</v>
      </c>
    </row>
    <row r="2" ht="41.4" customHeight="1" spans="1:8">
      <c r="A2" s="26" t="s">
        <v>1023</v>
      </c>
      <c r="B2" s="26"/>
      <c r="C2" s="26"/>
      <c r="D2" s="26"/>
      <c r="E2" s="26"/>
      <c r="F2" s="26"/>
      <c r="G2" s="26"/>
      <c r="H2" s="26"/>
    </row>
    <row r="3" ht="18.75" customHeight="1" spans="1:8">
      <c r="A3" s="25" t="str">
        <f>"单位名称："&amp;"老厂乡"</f>
        <v>单位名称：老厂乡</v>
      </c>
      <c r="B3" s="25"/>
      <c r="C3" s="25"/>
      <c r="D3" s="25"/>
      <c r="E3" s="25"/>
      <c r="F3" s="25"/>
      <c r="G3" s="25"/>
      <c r="H3" s="25"/>
    </row>
    <row r="4" ht="18.75" customHeight="1" spans="1:8">
      <c r="A4" s="27" t="s">
        <v>224</v>
      </c>
      <c r="B4" s="27" t="s">
        <v>1024</v>
      </c>
      <c r="C4" s="27" t="s">
        <v>1025</v>
      </c>
      <c r="D4" s="27" t="s">
        <v>1026</v>
      </c>
      <c r="E4" s="27" t="s">
        <v>981</v>
      </c>
      <c r="F4" s="27" t="s">
        <v>1027</v>
      </c>
      <c r="G4" s="27"/>
      <c r="H4" s="27"/>
    </row>
    <row r="5" ht="18.75" customHeight="1" spans="1:8">
      <c r="A5" s="27"/>
      <c r="B5" s="27"/>
      <c r="C5" s="27"/>
      <c r="D5" s="27"/>
      <c r="E5" s="27"/>
      <c r="F5" s="27" t="s">
        <v>982</v>
      </c>
      <c r="G5" s="27" t="s">
        <v>1028</v>
      </c>
      <c r="H5" s="27" t="s">
        <v>1029</v>
      </c>
    </row>
    <row r="6" ht="18.75" customHeight="1" spans="1:8">
      <c r="A6" s="27" t="s">
        <v>48</v>
      </c>
      <c r="B6" s="27" t="s">
        <v>49</v>
      </c>
      <c r="C6" s="27" t="s">
        <v>50</v>
      </c>
      <c r="D6" s="27" t="s">
        <v>51</v>
      </c>
      <c r="E6" s="27" t="s">
        <v>52</v>
      </c>
      <c r="F6" s="27" t="s">
        <v>53</v>
      </c>
      <c r="G6" s="27" t="s">
        <v>54</v>
      </c>
      <c r="H6" s="27" t="s">
        <v>55</v>
      </c>
    </row>
    <row r="7" ht="18.75" customHeight="1" spans="1:8">
      <c r="A7" s="22"/>
      <c r="B7" s="22"/>
      <c r="C7" s="22"/>
      <c r="D7" s="22"/>
      <c r="E7" s="29"/>
      <c r="F7" s="29"/>
      <c r="G7" s="24"/>
      <c r="H7" s="24"/>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2"/>
  <sheetViews>
    <sheetView showZeros="0" workbookViewId="0">
      <selection activeCell="D29" sqref="D29"/>
    </sheetView>
  </sheetViews>
  <sheetFormatPr defaultColWidth="8.85" defaultRowHeight="15" customHeight="1"/>
  <cols>
    <col min="1" max="1" width="21.425" customWidth="1"/>
    <col min="2" max="2" width="43.0416666666667" customWidth="1"/>
    <col min="3"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4"/>
      <c r="B1" s="4"/>
      <c r="C1" s="4"/>
      <c r="D1" s="4"/>
      <c r="E1" s="4"/>
      <c r="F1" s="4"/>
      <c r="G1" s="4"/>
      <c r="H1" s="11"/>
      <c r="I1" s="11"/>
      <c r="J1" s="11"/>
      <c r="K1" s="11" t="s">
        <v>1030</v>
      </c>
    </row>
    <row r="2" ht="45" customHeight="1" spans="1:11">
      <c r="A2" s="5" t="s">
        <v>1031</v>
      </c>
      <c r="B2" s="5"/>
      <c r="C2" s="5"/>
      <c r="D2" s="5"/>
      <c r="E2" s="5"/>
      <c r="F2" s="5"/>
      <c r="G2" s="5"/>
      <c r="H2" s="5"/>
      <c r="I2" s="5"/>
      <c r="J2" s="5"/>
      <c r="K2" s="5"/>
    </row>
    <row r="3" ht="18.75" customHeight="1" spans="1:11">
      <c r="A3" s="6" t="str">
        <f>"单位名称："&amp;"老厂乡"</f>
        <v>单位名称：老厂乡</v>
      </c>
      <c r="B3" s="6"/>
      <c r="C3" s="6"/>
      <c r="D3" s="6"/>
      <c r="E3" s="6"/>
      <c r="F3" s="6"/>
      <c r="G3" s="6"/>
      <c r="H3" s="12"/>
      <c r="I3" s="12"/>
      <c r="J3" s="12"/>
      <c r="K3" s="12" t="s">
        <v>31</v>
      </c>
    </row>
    <row r="4" ht="18.75" customHeight="1" spans="1:11">
      <c r="A4" s="18" t="s">
        <v>305</v>
      </c>
      <c r="B4" s="18" t="s">
        <v>226</v>
      </c>
      <c r="C4" s="18" t="s">
        <v>306</v>
      </c>
      <c r="D4" s="18" t="s">
        <v>227</v>
      </c>
      <c r="E4" s="18" t="s">
        <v>228</v>
      </c>
      <c r="F4" s="18" t="s">
        <v>307</v>
      </c>
      <c r="G4" s="18" t="s">
        <v>230</v>
      </c>
      <c r="H4" s="18" t="s">
        <v>34</v>
      </c>
      <c r="I4" s="18" t="s">
        <v>1032</v>
      </c>
      <c r="J4" s="18"/>
      <c r="K4" s="18"/>
    </row>
    <row r="5" ht="18.75" customHeight="1" spans="1:11">
      <c r="A5" s="18"/>
      <c r="B5" s="18"/>
      <c r="C5" s="18"/>
      <c r="D5" s="18"/>
      <c r="E5" s="18"/>
      <c r="F5" s="18"/>
      <c r="G5" s="18"/>
      <c r="H5" s="18"/>
      <c r="I5" s="18" t="s">
        <v>37</v>
      </c>
      <c r="J5" s="18" t="s">
        <v>38</v>
      </c>
      <c r="K5" s="18" t="s">
        <v>39</v>
      </c>
    </row>
    <row r="6" ht="22.65" customHeight="1" spans="1:11">
      <c r="A6" s="18"/>
      <c r="B6" s="18"/>
      <c r="C6" s="18"/>
      <c r="D6" s="18"/>
      <c r="E6" s="18"/>
      <c r="F6" s="18"/>
      <c r="G6" s="18"/>
      <c r="H6" s="18"/>
      <c r="I6" s="18"/>
      <c r="J6" s="18"/>
      <c r="K6" s="18"/>
    </row>
    <row r="7" ht="18.75" customHeight="1" spans="1:11">
      <c r="A7" s="19" t="s">
        <v>48</v>
      </c>
      <c r="B7" s="19">
        <v>2</v>
      </c>
      <c r="C7" s="19">
        <v>3</v>
      </c>
      <c r="D7" s="19">
        <v>4</v>
      </c>
      <c r="E7" s="19">
        <v>5</v>
      </c>
      <c r="F7" s="19">
        <v>6</v>
      </c>
      <c r="G7" s="19">
        <v>7</v>
      </c>
      <c r="H7" s="19">
        <v>8</v>
      </c>
      <c r="I7" s="19">
        <v>9</v>
      </c>
      <c r="J7" s="19">
        <v>10</v>
      </c>
      <c r="K7" s="19">
        <v>11</v>
      </c>
    </row>
    <row r="8" ht="20.25" customHeight="1" spans="1:11">
      <c r="A8" s="20"/>
      <c r="B8" s="21" t="s">
        <v>795</v>
      </c>
      <c r="C8" s="20"/>
      <c r="D8" s="20"/>
      <c r="E8" s="20"/>
      <c r="F8" s="20"/>
      <c r="G8" s="20"/>
      <c r="H8" s="24">
        <v>30000</v>
      </c>
      <c r="I8" s="24">
        <v>30000</v>
      </c>
      <c r="J8" s="24"/>
      <c r="K8" s="24"/>
    </row>
    <row r="9" ht="20.25" customHeight="1" spans="1:11">
      <c r="A9" s="20" t="s">
        <v>1033</v>
      </c>
      <c r="B9" s="21" t="s">
        <v>795</v>
      </c>
      <c r="C9" s="20" t="s">
        <v>60</v>
      </c>
      <c r="D9" s="20" t="s">
        <v>1034</v>
      </c>
      <c r="E9" s="20" t="s">
        <v>1035</v>
      </c>
      <c r="F9" s="20" t="s">
        <v>1036</v>
      </c>
      <c r="G9" s="20" t="s">
        <v>1037</v>
      </c>
      <c r="H9" s="24">
        <v>30000</v>
      </c>
      <c r="I9" s="24">
        <v>30000</v>
      </c>
      <c r="J9" s="24"/>
      <c r="K9" s="24"/>
    </row>
    <row r="10" ht="20.25" customHeight="1" spans="1:11">
      <c r="A10" s="22"/>
      <c r="B10" s="21" t="s">
        <v>719</v>
      </c>
      <c r="C10" s="22"/>
      <c r="D10" s="22"/>
      <c r="E10" s="22"/>
      <c r="F10" s="22"/>
      <c r="G10" s="22"/>
      <c r="H10" s="24">
        <v>550000</v>
      </c>
      <c r="I10" s="24">
        <v>550000</v>
      </c>
      <c r="J10" s="24"/>
      <c r="K10" s="22"/>
    </row>
    <row r="11" ht="20.25" customHeight="1" spans="1:11">
      <c r="A11" s="20" t="s">
        <v>1033</v>
      </c>
      <c r="B11" s="21" t="s">
        <v>719</v>
      </c>
      <c r="C11" s="20" t="s">
        <v>60</v>
      </c>
      <c r="D11" s="20" t="s">
        <v>1038</v>
      </c>
      <c r="E11" s="20" t="s">
        <v>1039</v>
      </c>
      <c r="F11" s="20" t="s">
        <v>313</v>
      </c>
      <c r="G11" s="20" t="s">
        <v>314</v>
      </c>
      <c r="H11" s="24">
        <v>550000</v>
      </c>
      <c r="I11" s="24">
        <v>550000</v>
      </c>
      <c r="J11" s="24"/>
      <c r="K11" s="22"/>
    </row>
    <row r="12" ht="20.25" customHeight="1" spans="1:11">
      <c r="A12" s="23" t="s">
        <v>34</v>
      </c>
      <c r="B12" s="23"/>
      <c r="C12" s="23"/>
      <c r="D12" s="23"/>
      <c r="E12" s="23"/>
      <c r="F12" s="23"/>
      <c r="G12" s="23"/>
      <c r="H12" s="24">
        <v>580000</v>
      </c>
      <c r="I12" s="24">
        <v>580000</v>
      </c>
      <c r="J12" s="24"/>
      <c r="K12" s="24"/>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J42"/>
  <sheetViews>
    <sheetView showZeros="0" topLeftCell="A20" workbookViewId="0">
      <selection activeCell="E14" sqref="E14"/>
    </sheetView>
  </sheetViews>
  <sheetFormatPr defaultColWidth="8.85" defaultRowHeight="15" customHeight="1"/>
  <cols>
    <col min="1" max="1" width="35.7083333333333" style="2" customWidth="1"/>
    <col min="2" max="2" width="21.425" style="2" customWidth="1"/>
    <col min="3" max="3" width="35.7083333333333" style="2" customWidth="1"/>
    <col min="4" max="4" width="21.425" style="2" customWidth="1"/>
    <col min="5" max="7" width="17.1416666666667" style="2" customWidth="1"/>
    <col min="8" max="9" width="8.85" style="2"/>
    <col min="10" max="10" width="8.85" style="3"/>
    <col min="11" max="16384" width="8.85" style="2"/>
  </cols>
  <sheetData>
    <row r="1" ht="18.75" customHeight="1" spans="1:7">
      <c r="A1" s="4"/>
      <c r="B1" s="4"/>
      <c r="C1" s="4"/>
      <c r="D1" s="4"/>
      <c r="E1" s="11"/>
      <c r="F1" s="11"/>
      <c r="G1" s="11" t="s">
        <v>1040</v>
      </c>
    </row>
    <row r="2" ht="45" customHeight="1" spans="1:7">
      <c r="A2" s="5" t="s">
        <v>1041</v>
      </c>
      <c r="B2" s="5"/>
      <c r="C2" s="5"/>
      <c r="D2" s="5"/>
      <c r="E2" s="5"/>
      <c r="F2" s="5"/>
      <c r="G2" s="5"/>
    </row>
    <row r="3" ht="24.15" customHeight="1" spans="1:7">
      <c r="A3" s="6" t="str">
        <f>"单位名称："&amp;"老厂乡"</f>
        <v>单位名称：老厂乡</v>
      </c>
      <c r="B3" s="6"/>
      <c r="C3" s="6"/>
      <c r="D3" s="6"/>
      <c r="E3" s="12"/>
      <c r="F3" s="12"/>
      <c r="G3" s="12" t="s">
        <v>31</v>
      </c>
    </row>
    <row r="4" ht="18.75" customHeight="1" spans="1:7">
      <c r="A4" s="7" t="s">
        <v>306</v>
      </c>
      <c r="B4" s="7" t="s">
        <v>305</v>
      </c>
      <c r="C4" s="7" t="s">
        <v>226</v>
      </c>
      <c r="D4" s="7" t="s">
        <v>1042</v>
      </c>
      <c r="E4" s="7" t="s">
        <v>37</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48</v>
      </c>
      <c r="B7" s="8">
        <v>2</v>
      </c>
      <c r="C7" s="8">
        <v>3</v>
      </c>
      <c r="D7" s="8">
        <v>4</v>
      </c>
      <c r="E7" s="8">
        <v>5</v>
      </c>
      <c r="F7" s="8">
        <v>6</v>
      </c>
      <c r="G7" s="8">
        <v>7</v>
      </c>
    </row>
    <row r="8" s="1" customFormat="1" ht="23" customHeight="1" spans="1:10">
      <c r="A8" s="9" t="s">
        <v>60</v>
      </c>
      <c r="B8" s="9" t="s">
        <v>311</v>
      </c>
      <c r="C8" s="9" t="s">
        <v>310</v>
      </c>
      <c r="D8" s="9" t="s">
        <v>1043</v>
      </c>
      <c r="E8" s="13">
        <v>1800000</v>
      </c>
      <c r="F8" s="13"/>
      <c r="G8" s="13"/>
      <c r="J8" s="15"/>
    </row>
    <row r="9" s="1" customFormat="1" ht="23" customHeight="1" spans="1:10">
      <c r="A9" s="9" t="s">
        <v>60</v>
      </c>
      <c r="B9" s="9" t="s">
        <v>333</v>
      </c>
      <c r="C9" s="9" t="s">
        <v>332</v>
      </c>
      <c r="D9" s="9" t="s">
        <v>1043</v>
      </c>
      <c r="E9" s="13">
        <v>3989800</v>
      </c>
      <c r="F9" s="13"/>
      <c r="G9" s="13"/>
      <c r="J9" s="15"/>
    </row>
    <row r="10" s="1" customFormat="1" ht="23" customHeight="1" spans="1:10">
      <c r="A10" s="9" t="s">
        <v>60</v>
      </c>
      <c r="B10" s="9" t="s">
        <v>333</v>
      </c>
      <c r="C10" s="9" t="s">
        <v>337</v>
      </c>
      <c r="D10" s="9" t="s">
        <v>1043</v>
      </c>
      <c r="E10" s="13">
        <v>505000</v>
      </c>
      <c r="F10" s="13"/>
      <c r="G10" s="13"/>
      <c r="J10" s="15"/>
    </row>
    <row r="11" s="1" customFormat="1" ht="23" customHeight="1" spans="1:10">
      <c r="A11" s="9" t="s">
        <v>60</v>
      </c>
      <c r="B11" s="9" t="s">
        <v>333</v>
      </c>
      <c r="C11" s="9" t="s">
        <v>339</v>
      </c>
      <c r="D11" s="9" t="s">
        <v>1043</v>
      </c>
      <c r="E11" s="13">
        <v>82803.5</v>
      </c>
      <c r="F11" s="13"/>
      <c r="G11" s="13"/>
      <c r="J11" s="15"/>
    </row>
    <row r="12" s="1" customFormat="1" ht="23" customHeight="1" spans="1:10">
      <c r="A12" s="9" t="s">
        <v>60</v>
      </c>
      <c r="B12" s="9" t="s">
        <v>311</v>
      </c>
      <c r="C12" s="9" t="s">
        <v>341</v>
      </c>
      <c r="D12" s="9" t="s">
        <v>1043</v>
      </c>
      <c r="E12" s="13">
        <v>485000</v>
      </c>
      <c r="F12" s="13"/>
      <c r="G12" s="13"/>
      <c r="J12" s="15"/>
    </row>
    <row r="13" s="1" customFormat="1" ht="23" customHeight="1" spans="1:10">
      <c r="A13" s="9" t="s">
        <v>60</v>
      </c>
      <c r="B13" s="9" t="s">
        <v>316</v>
      </c>
      <c r="C13" s="9" t="s">
        <v>348</v>
      </c>
      <c r="D13" s="9" t="s">
        <v>1043</v>
      </c>
      <c r="E13" s="13">
        <v>44213</v>
      </c>
      <c r="F13" s="13"/>
      <c r="G13" s="13"/>
      <c r="J13" s="15"/>
    </row>
    <row r="14" s="1" customFormat="1" ht="23" customHeight="1" spans="1:10">
      <c r="A14" s="9" t="s">
        <v>60</v>
      </c>
      <c r="B14" s="9" t="s">
        <v>311</v>
      </c>
      <c r="C14" s="9" t="s">
        <v>350</v>
      </c>
      <c r="D14" s="9" t="s">
        <v>1043</v>
      </c>
      <c r="E14" s="13">
        <v>110000</v>
      </c>
      <c r="F14" s="13"/>
      <c r="G14" s="13"/>
      <c r="J14" s="15"/>
    </row>
    <row r="15" s="1" customFormat="1" ht="23" customHeight="1" spans="1:10">
      <c r="A15" s="9" t="s">
        <v>60</v>
      </c>
      <c r="B15" s="9" t="s">
        <v>311</v>
      </c>
      <c r="C15" s="9" t="s">
        <v>354</v>
      </c>
      <c r="D15" s="9" t="s">
        <v>1043</v>
      </c>
      <c r="E15" s="13">
        <v>260000</v>
      </c>
      <c r="F15" s="13"/>
      <c r="G15" s="13"/>
      <c r="J15" s="15"/>
    </row>
    <row r="16" s="1" customFormat="1" ht="23" customHeight="1" spans="1:10">
      <c r="A16" s="9" t="s">
        <v>60</v>
      </c>
      <c r="B16" s="9" t="s">
        <v>316</v>
      </c>
      <c r="C16" s="9" t="s">
        <v>356</v>
      </c>
      <c r="D16" s="9" t="s">
        <v>1043</v>
      </c>
      <c r="E16" s="13">
        <v>93436.54</v>
      </c>
      <c r="F16" s="13"/>
      <c r="G16" s="13"/>
      <c r="J16" s="15"/>
    </row>
    <row r="17" s="1" customFormat="1" ht="23" customHeight="1" spans="1:10">
      <c r="A17" s="9" t="s">
        <v>60</v>
      </c>
      <c r="B17" s="9" t="s">
        <v>316</v>
      </c>
      <c r="C17" s="9" t="s">
        <v>362</v>
      </c>
      <c r="D17" s="9" t="s">
        <v>1043</v>
      </c>
      <c r="E17" s="13">
        <v>13000</v>
      </c>
      <c r="F17" s="13"/>
      <c r="G17" s="13"/>
      <c r="J17" s="15"/>
    </row>
    <row r="18" s="1" customFormat="1" ht="23" customHeight="1" spans="1:10">
      <c r="A18" s="9" t="s">
        <v>60</v>
      </c>
      <c r="B18" s="9" t="s">
        <v>311</v>
      </c>
      <c r="C18" s="9" t="s">
        <v>364</v>
      </c>
      <c r="D18" s="9" t="s">
        <v>1043</v>
      </c>
      <c r="E18" s="13">
        <v>44000</v>
      </c>
      <c r="F18" s="13"/>
      <c r="G18" s="13"/>
      <c r="J18" s="15"/>
    </row>
    <row r="19" s="1" customFormat="1" ht="23" customHeight="1" spans="1:10">
      <c r="A19" s="9" t="s">
        <v>60</v>
      </c>
      <c r="B19" s="9" t="s">
        <v>316</v>
      </c>
      <c r="C19" s="9" t="s">
        <v>368</v>
      </c>
      <c r="D19" s="9" t="s">
        <v>1043</v>
      </c>
      <c r="E19" s="13">
        <v>905000</v>
      </c>
      <c r="F19" s="13"/>
      <c r="G19" s="13"/>
      <c r="J19" s="15"/>
    </row>
    <row r="20" s="1" customFormat="1" ht="23" customHeight="1" spans="1:10">
      <c r="A20" s="9" t="s">
        <v>60</v>
      </c>
      <c r="B20" s="9" t="s">
        <v>316</v>
      </c>
      <c r="C20" s="9" t="s">
        <v>370</v>
      </c>
      <c r="D20" s="9" t="s">
        <v>1043</v>
      </c>
      <c r="E20" s="13">
        <v>91000</v>
      </c>
      <c r="F20" s="13"/>
      <c r="G20" s="13"/>
      <c r="J20" s="15"/>
    </row>
    <row r="21" s="1" customFormat="1" ht="23" customHeight="1" spans="1:10">
      <c r="A21" s="9" t="s">
        <v>60</v>
      </c>
      <c r="B21" s="9" t="s">
        <v>311</v>
      </c>
      <c r="C21" s="9" t="s">
        <v>372</v>
      </c>
      <c r="D21" s="9" t="s">
        <v>1043</v>
      </c>
      <c r="E21" s="13">
        <v>30000</v>
      </c>
      <c r="F21" s="13"/>
      <c r="G21" s="13"/>
      <c r="J21" s="15"/>
    </row>
    <row r="22" s="1" customFormat="1" ht="23" customHeight="1" spans="1:10">
      <c r="A22" s="9" t="s">
        <v>60</v>
      </c>
      <c r="B22" s="9" t="s">
        <v>333</v>
      </c>
      <c r="C22" s="9" t="s">
        <v>376</v>
      </c>
      <c r="D22" s="9" t="s">
        <v>1043</v>
      </c>
      <c r="E22" s="13">
        <v>21280</v>
      </c>
      <c r="F22" s="13"/>
      <c r="G22" s="13"/>
      <c r="J22" s="15"/>
    </row>
    <row r="23" s="1" customFormat="1" ht="23" customHeight="1" spans="1:10">
      <c r="A23" s="9" t="s">
        <v>60</v>
      </c>
      <c r="B23" s="9" t="s">
        <v>333</v>
      </c>
      <c r="C23" s="9" t="s">
        <v>378</v>
      </c>
      <c r="D23" s="9" t="s">
        <v>1043</v>
      </c>
      <c r="E23" s="13">
        <v>116280</v>
      </c>
      <c r="F23" s="13"/>
      <c r="G23" s="13"/>
      <c r="J23" s="15"/>
    </row>
    <row r="24" s="1" customFormat="1" ht="23" customHeight="1" spans="1:10">
      <c r="A24" s="9" t="s">
        <v>60</v>
      </c>
      <c r="B24" s="9" t="s">
        <v>316</v>
      </c>
      <c r="C24" s="9" t="s">
        <v>380</v>
      </c>
      <c r="D24" s="9" t="s">
        <v>1043</v>
      </c>
      <c r="E24" s="13">
        <v>144114.92</v>
      </c>
      <c r="F24" s="13"/>
      <c r="G24" s="13"/>
      <c r="J24" s="15"/>
    </row>
    <row r="25" s="1" customFormat="1" ht="23" customHeight="1" spans="1:10">
      <c r="A25" s="9" t="s">
        <v>60</v>
      </c>
      <c r="B25" s="9" t="s">
        <v>316</v>
      </c>
      <c r="C25" s="9" t="s">
        <v>382</v>
      </c>
      <c r="D25" s="9" t="s">
        <v>1043</v>
      </c>
      <c r="E25" s="13">
        <v>46689</v>
      </c>
      <c r="F25" s="13"/>
      <c r="G25" s="13"/>
      <c r="J25" s="15"/>
    </row>
    <row r="26" s="1" customFormat="1" ht="23" customHeight="1" spans="1:10">
      <c r="A26" s="9" t="s">
        <v>60</v>
      </c>
      <c r="B26" s="9" t="s">
        <v>316</v>
      </c>
      <c r="C26" s="9" t="s">
        <v>384</v>
      </c>
      <c r="D26" s="9" t="s">
        <v>1043</v>
      </c>
      <c r="E26" s="13">
        <v>8120</v>
      </c>
      <c r="F26" s="13"/>
      <c r="G26" s="13"/>
      <c r="J26" s="15"/>
    </row>
    <row r="27" s="1" customFormat="1" ht="23" customHeight="1" spans="1:10">
      <c r="A27" s="9" t="s">
        <v>60</v>
      </c>
      <c r="B27" s="9" t="s">
        <v>333</v>
      </c>
      <c r="C27" s="9" t="s">
        <v>386</v>
      </c>
      <c r="D27" s="9" t="s">
        <v>1043</v>
      </c>
      <c r="E27" s="13">
        <v>2764100</v>
      </c>
      <c r="F27" s="13"/>
      <c r="G27" s="13"/>
      <c r="J27" s="15"/>
    </row>
    <row r="28" s="1" customFormat="1" ht="23" customHeight="1" spans="1:10">
      <c r="A28" s="9" t="s">
        <v>60</v>
      </c>
      <c r="B28" s="9" t="s">
        <v>316</v>
      </c>
      <c r="C28" s="9" t="s">
        <v>388</v>
      </c>
      <c r="D28" s="9" t="s">
        <v>1043</v>
      </c>
      <c r="E28" s="13">
        <v>24000</v>
      </c>
      <c r="F28" s="13"/>
      <c r="G28" s="13"/>
      <c r="J28" s="15"/>
    </row>
    <row r="29" s="1" customFormat="1" ht="23" customHeight="1" spans="1:10">
      <c r="A29" s="9" t="s">
        <v>60</v>
      </c>
      <c r="B29" s="9" t="s">
        <v>316</v>
      </c>
      <c r="C29" s="9" t="s">
        <v>390</v>
      </c>
      <c r="D29" s="9" t="s">
        <v>1043</v>
      </c>
      <c r="E29" s="13">
        <v>138400</v>
      </c>
      <c r="F29" s="13"/>
      <c r="G29" s="13"/>
      <c r="J29" s="15"/>
    </row>
    <row r="30" s="1" customFormat="1" ht="23" customHeight="1" spans="1:10">
      <c r="A30" s="9" t="s">
        <v>60</v>
      </c>
      <c r="B30" s="9" t="s">
        <v>316</v>
      </c>
      <c r="C30" s="9" t="s">
        <v>392</v>
      </c>
      <c r="D30" s="9" t="s">
        <v>1043</v>
      </c>
      <c r="E30" s="13">
        <v>216854</v>
      </c>
      <c r="F30" s="13"/>
      <c r="G30" s="13"/>
      <c r="J30" s="15"/>
    </row>
    <row r="31" s="1" customFormat="1" ht="23" customHeight="1" spans="1:10">
      <c r="A31" s="9" t="s">
        <v>60</v>
      </c>
      <c r="B31" s="9" t="s">
        <v>311</v>
      </c>
      <c r="C31" s="9" t="s">
        <v>394</v>
      </c>
      <c r="D31" s="9" t="s">
        <v>1043</v>
      </c>
      <c r="E31" s="13">
        <v>1800</v>
      </c>
      <c r="F31" s="13"/>
      <c r="G31" s="13"/>
      <c r="J31" s="15"/>
    </row>
    <row r="32" s="1" customFormat="1" ht="23" customHeight="1" spans="1:10">
      <c r="A32" s="9" t="s">
        <v>60</v>
      </c>
      <c r="B32" s="9" t="s">
        <v>311</v>
      </c>
      <c r="C32" s="9" t="s">
        <v>396</v>
      </c>
      <c r="D32" s="9" t="s">
        <v>1043</v>
      </c>
      <c r="E32" s="13">
        <v>149800</v>
      </c>
      <c r="F32" s="13"/>
      <c r="G32" s="13"/>
      <c r="J32" s="15"/>
    </row>
    <row r="33" s="1" customFormat="1" ht="23" customHeight="1" spans="1:10">
      <c r="A33" s="9" t="s">
        <v>60</v>
      </c>
      <c r="B33" s="9" t="s">
        <v>333</v>
      </c>
      <c r="C33" s="9" t="s">
        <v>398</v>
      </c>
      <c r="D33" s="9" t="s">
        <v>1043</v>
      </c>
      <c r="E33" s="13">
        <v>107568</v>
      </c>
      <c r="F33" s="13"/>
      <c r="G33" s="13"/>
      <c r="J33" s="15"/>
    </row>
    <row r="34" s="1" customFormat="1" ht="23" customHeight="1" spans="1:10">
      <c r="A34" s="9" t="s">
        <v>60</v>
      </c>
      <c r="B34" s="9" t="s">
        <v>311</v>
      </c>
      <c r="C34" s="9" t="s">
        <v>400</v>
      </c>
      <c r="D34" s="9" t="s">
        <v>1043</v>
      </c>
      <c r="E34" s="13">
        <v>40000</v>
      </c>
      <c r="F34" s="13"/>
      <c r="G34" s="13"/>
      <c r="J34" s="16"/>
    </row>
    <row r="35" s="1" customFormat="1" ht="23" customHeight="1" spans="1:10">
      <c r="A35" s="9" t="s">
        <v>60</v>
      </c>
      <c r="B35" s="9" t="s">
        <v>333</v>
      </c>
      <c r="C35" s="9" t="s">
        <v>402</v>
      </c>
      <c r="D35" s="9" t="s">
        <v>1043</v>
      </c>
      <c r="E35" s="13">
        <v>30000</v>
      </c>
      <c r="F35" s="13"/>
      <c r="G35" s="13"/>
      <c r="J35" s="16"/>
    </row>
    <row r="36" s="1" customFormat="1" ht="23" customHeight="1" spans="1:10">
      <c r="A36" s="9" t="s">
        <v>60</v>
      </c>
      <c r="B36" s="9" t="s">
        <v>333</v>
      </c>
      <c r="C36" s="9" t="s">
        <v>404</v>
      </c>
      <c r="D36" s="9" t="s">
        <v>1043</v>
      </c>
      <c r="E36" s="13">
        <v>30000</v>
      </c>
      <c r="F36" s="13"/>
      <c r="G36" s="13"/>
      <c r="J36" s="16"/>
    </row>
    <row r="37" s="1" customFormat="1" ht="23" customHeight="1" spans="1:10">
      <c r="A37" s="9" t="s">
        <v>60</v>
      </c>
      <c r="B37" s="9" t="s">
        <v>311</v>
      </c>
      <c r="C37" s="9" t="s">
        <v>406</v>
      </c>
      <c r="D37" s="9" t="s">
        <v>1043</v>
      </c>
      <c r="E37" s="13">
        <v>30000</v>
      </c>
      <c r="F37" s="13"/>
      <c r="G37" s="13"/>
      <c r="J37" s="16"/>
    </row>
    <row r="38" s="1" customFormat="1" ht="23" customHeight="1" spans="1:10">
      <c r="A38" s="9" t="s">
        <v>60</v>
      </c>
      <c r="B38" s="9" t="s">
        <v>316</v>
      </c>
      <c r="C38" s="9" t="s">
        <v>411</v>
      </c>
      <c r="D38" s="9" t="s">
        <v>1043</v>
      </c>
      <c r="E38" s="13">
        <v>450000</v>
      </c>
      <c r="F38" s="13"/>
      <c r="G38" s="13"/>
      <c r="J38" s="16"/>
    </row>
    <row r="39" ht="20.25" customHeight="1" spans="1:10">
      <c r="A39" s="10" t="s">
        <v>34</v>
      </c>
      <c r="B39" s="10"/>
      <c r="C39" s="10"/>
      <c r="D39" s="10"/>
      <c r="E39" s="14">
        <f>12192258.96+E34+E35+E36+E37+E38</f>
        <v>12772258.96</v>
      </c>
      <c r="F39" s="14"/>
      <c r="G39" s="14"/>
      <c r="J39" s="17"/>
    </row>
    <row r="40" customHeight="1" spans="10:10">
      <c r="J40" s="17"/>
    </row>
    <row r="41" customHeight="1" spans="10:10">
      <c r="J41" s="17"/>
    </row>
    <row r="42" customHeight="1" spans="10:10">
      <c r="J42" s="17"/>
    </row>
  </sheetData>
  <mergeCells count="11">
    <mergeCell ref="A2:G2"/>
    <mergeCell ref="A3:D3"/>
    <mergeCell ref="E4:G4"/>
    <mergeCell ref="A39:D3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F22" sqref="F22"/>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4"/>
      <c r="B1" s="4"/>
      <c r="C1" s="4"/>
      <c r="D1" s="4"/>
      <c r="E1" s="4"/>
      <c r="F1" s="4"/>
      <c r="G1" s="4"/>
      <c r="H1" s="4"/>
      <c r="I1" s="11"/>
      <c r="J1" s="11"/>
      <c r="K1" s="11"/>
      <c r="L1" s="11"/>
      <c r="M1" s="11"/>
      <c r="N1" s="11"/>
      <c r="O1" s="11"/>
      <c r="P1" s="11"/>
      <c r="Q1" s="11"/>
      <c r="R1" s="11"/>
      <c r="S1" s="11" t="s">
        <v>29</v>
      </c>
    </row>
    <row r="2" ht="37.5" customHeight="1" spans="1:19">
      <c r="A2" s="5" t="s">
        <v>30</v>
      </c>
      <c r="B2" s="5"/>
      <c r="C2" s="5"/>
      <c r="D2" s="5"/>
      <c r="E2" s="5"/>
      <c r="F2" s="5"/>
      <c r="G2" s="5"/>
      <c r="H2" s="5"/>
      <c r="I2" s="5"/>
      <c r="J2" s="5"/>
      <c r="K2" s="5"/>
      <c r="L2" s="5"/>
      <c r="M2" s="5"/>
      <c r="N2" s="5"/>
      <c r="O2" s="5"/>
      <c r="P2" s="5"/>
      <c r="Q2" s="5"/>
      <c r="R2" s="5"/>
      <c r="S2" s="5"/>
    </row>
    <row r="3" ht="18.75" customHeight="1" spans="1:19">
      <c r="A3" s="6" t="str">
        <f>"单位名称："&amp;"老厂乡"</f>
        <v>单位名称：老厂乡</v>
      </c>
      <c r="B3" s="6"/>
      <c r="C3" s="6"/>
      <c r="D3" s="6"/>
      <c r="E3" s="84"/>
      <c r="F3" s="84"/>
      <c r="G3" s="84"/>
      <c r="H3" s="84"/>
      <c r="I3" s="12"/>
      <c r="J3" s="12"/>
      <c r="K3" s="12"/>
      <c r="L3" s="12"/>
      <c r="M3" s="12"/>
      <c r="N3" s="12"/>
      <c r="O3" s="12"/>
      <c r="P3" s="12"/>
      <c r="Q3" s="12"/>
      <c r="R3" s="12"/>
      <c r="S3" s="12" t="s">
        <v>31</v>
      </c>
    </row>
    <row r="4" ht="18.75" customHeight="1" spans="1:19">
      <c r="A4" s="18" t="s">
        <v>32</v>
      </c>
      <c r="B4" s="99" t="s">
        <v>33</v>
      </c>
      <c r="C4" s="99" t="s">
        <v>34</v>
      </c>
      <c r="D4" s="99" t="s">
        <v>35</v>
      </c>
      <c r="E4" s="99"/>
      <c r="F4" s="99"/>
      <c r="G4" s="99"/>
      <c r="H4" s="99"/>
      <c r="I4" s="99"/>
      <c r="J4" s="104"/>
      <c r="K4" s="104"/>
      <c r="L4" s="104"/>
      <c r="M4" s="104"/>
      <c r="N4" s="104"/>
      <c r="O4" s="99" t="s">
        <v>22</v>
      </c>
      <c r="P4" s="99"/>
      <c r="Q4" s="99"/>
      <c r="R4" s="99"/>
      <c r="S4" s="99"/>
    </row>
    <row r="5" ht="18.75" customHeight="1" spans="1:19">
      <c r="A5" s="18"/>
      <c r="B5" s="99"/>
      <c r="C5" s="99"/>
      <c r="D5" s="100" t="s">
        <v>36</v>
      </c>
      <c r="E5" s="100" t="s">
        <v>37</v>
      </c>
      <c r="F5" s="100" t="s">
        <v>38</v>
      </c>
      <c r="G5" s="100" t="s">
        <v>39</v>
      </c>
      <c r="H5" s="100" t="s">
        <v>40</v>
      </c>
      <c r="I5" s="105" t="s">
        <v>41</v>
      </c>
      <c r="J5" s="106"/>
      <c r="K5" s="106"/>
      <c r="L5" s="106"/>
      <c r="M5" s="106"/>
      <c r="N5" s="106"/>
      <c r="O5" s="105" t="s">
        <v>36</v>
      </c>
      <c r="P5" s="105" t="s">
        <v>37</v>
      </c>
      <c r="Q5" s="105" t="s">
        <v>38</v>
      </c>
      <c r="R5" s="105" t="s">
        <v>39</v>
      </c>
      <c r="S5" s="100" t="s">
        <v>42</v>
      </c>
    </row>
    <row r="6" ht="18.75" customHeight="1" spans="1:19">
      <c r="A6" s="18"/>
      <c r="B6" s="99"/>
      <c r="C6" s="99"/>
      <c r="D6" s="100"/>
      <c r="E6" s="100"/>
      <c r="F6" s="100"/>
      <c r="G6" s="100"/>
      <c r="H6" s="100"/>
      <c r="I6" s="105" t="s">
        <v>36</v>
      </c>
      <c r="J6" s="105" t="s">
        <v>43</v>
      </c>
      <c r="K6" s="105" t="s">
        <v>44</v>
      </c>
      <c r="L6" s="105" t="s">
        <v>45</v>
      </c>
      <c r="M6" s="105" t="s">
        <v>46</v>
      </c>
      <c r="N6" s="105" t="s">
        <v>47</v>
      </c>
      <c r="O6" s="105"/>
      <c r="P6" s="105"/>
      <c r="Q6" s="105"/>
      <c r="R6" s="105"/>
      <c r="S6" s="100"/>
    </row>
    <row r="7" ht="18.75" customHeight="1" spans="1:19">
      <c r="A7" s="101" t="s">
        <v>48</v>
      </c>
      <c r="B7" s="19" t="s">
        <v>49</v>
      </c>
      <c r="C7" s="19" t="s">
        <v>50</v>
      </c>
      <c r="D7" s="19" t="s">
        <v>51</v>
      </c>
      <c r="E7" s="101" t="s">
        <v>52</v>
      </c>
      <c r="F7" s="19" t="s">
        <v>53</v>
      </c>
      <c r="G7" s="19" t="s">
        <v>54</v>
      </c>
      <c r="H7" s="101" t="s">
        <v>55</v>
      </c>
      <c r="I7" s="19" t="s">
        <v>56</v>
      </c>
      <c r="J7" s="19">
        <v>10</v>
      </c>
      <c r="K7" s="19">
        <v>11</v>
      </c>
      <c r="L7" s="19">
        <v>12</v>
      </c>
      <c r="M7" s="19">
        <v>13</v>
      </c>
      <c r="N7" s="19">
        <v>14</v>
      </c>
      <c r="O7" s="19">
        <v>15</v>
      </c>
      <c r="P7" s="19">
        <v>16</v>
      </c>
      <c r="Q7" s="19">
        <v>17</v>
      </c>
      <c r="R7" s="19">
        <v>18</v>
      </c>
      <c r="S7" s="19">
        <v>19</v>
      </c>
    </row>
    <row r="8" ht="20.25" customHeight="1" spans="1:19">
      <c r="A8" s="21" t="s">
        <v>57</v>
      </c>
      <c r="B8" s="21" t="s">
        <v>58</v>
      </c>
      <c r="C8" s="24">
        <f>D8+I8</f>
        <v>52588889.51</v>
      </c>
      <c r="D8" s="24">
        <f>E8+F8</f>
        <v>52325258.34</v>
      </c>
      <c r="E8" s="24">
        <v>24502254.96</v>
      </c>
      <c r="F8" s="24">
        <v>27823003.38</v>
      </c>
      <c r="G8" s="24"/>
      <c r="H8" s="24"/>
      <c r="I8" s="24">
        <v>263631.17</v>
      </c>
      <c r="J8" s="24"/>
      <c r="K8" s="24"/>
      <c r="L8" s="24"/>
      <c r="M8" s="24"/>
      <c r="N8" s="24">
        <v>263631.17</v>
      </c>
      <c r="O8" s="24"/>
      <c r="P8" s="24"/>
      <c r="Q8" s="24"/>
      <c r="R8" s="24"/>
      <c r="S8" s="24"/>
    </row>
    <row r="9" ht="20.25" customHeight="1" spans="1:19">
      <c r="A9" s="102" t="s">
        <v>59</v>
      </c>
      <c r="B9" s="102" t="s">
        <v>60</v>
      </c>
      <c r="C9" s="24">
        <f>D9+I9</f>
        <v>52588889.51</v>
      </c>
      <c r="D9" s="24">
        <f>E9+F9</f>
        <v>52325258.34</v>
      </c>
      <c r="E9" s="24">
        <v>24502254.96</v>
      </c>
      <c r="F9" s="24">
        <v>27823003.38</v>
      </c>
      <c r="G9" s="24"/>
      <c r="H9" s="24"/>
      <c r="I9" s="24">
        <v>263631.17</v>
      </c>
      <c r="J9" s="24"/>
      <c r="K9" s="24"/>
      <c r="L9" s="24"/>
      <c r="M9" s="24"/>
      <c r="N9" s="24">
        <v>263631.17</v>
      </c>
      <c r="O9" s="22"/>
      <c r="P9" s="22"/>
      <c r="Q9" s="22"/>
      <c r="R9" s="22"/>
      <c r="S9" s="22"/>
    </row>
    <row r="10" ht="20.25" customHeight="1" spans="1:19">
      <c r="A10" s="103" t="s">
        <v>34</v>
      </c>
      <c r="B10" s="103"/>
      <c r="C10" s="24">
        <f>D10+I10</f>
        <v>52588889.51</v>
      </c>
      <c r="D10" s="24">
        <f>E10+F10</f>
        <v>52325258.34</v>
      </c>
      <c r="E10" s="24">
        <v>24502254.96</v>
      </c>
      <c r="F10" s="24">
        <v>27823003.38</v>
      </c>
      <c r="G10" s="24"/>
      <c r="H10" s="24"/>
      <c r="I10" s="24">
        <v>263631.17</v>
      </c>
      <c r="J10" s="24"/>
      <c r="K10" s="24"/>
      <c r="L10" s="24"/>
      <c r="M10" s="24"/>
      <c r="N10" s="24">
        <v>263631.17</v>
      </c>
      <c r="O10" s="24"/>
      <c r="P10" s="24"/>
      <c r="Q10" s="24"/>
      <c r="R10" s="24"/>
      <c r="S10" s="2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73"/>
  <sheetViews>
    <sheetView showZeros="0" topLeftCell="A39" workbookViewId="0">
      <selection activeCell="C50" sqref="C50"/>
    </sheetView>
  </sheetViews>
  <sheetFormatPr defaultColWidth="8.85" defaultRowHeight="15" customHeight="1"/>
  <cols>
    <col min="1" max="1" width="21.55" style="49" customWidth="1"/>
    <col min="2" max="2" width="28.575" style="49" customWidth="1"/>
    <col min="3" max="15" width="17.1416666666667" style="49" customWidth="1"/>
    <col min="16" max="16384" width="8.85" style="49"/>
  </cols>
  <sheetData>
    <row r="1" ht="18.75" customHeight="1" spans="1:15">
      <c r="A1" s="50"/>
      <c r="B1" s="50"/>
      <c r="C1" s="50"/>
      <c r="D1" s="50"/>
      <c r="E1" s="50"/>
      <c r="F1" s="50"/>
      <c r="G1" s="50"/>
      <c r="H1" s="50"/>
      <c r="I1" s="50"/>
      <c r="J1" s="97"/>
      <c r="K1" s="97"/>
      <c r="L1" s="97"/>
      <c r="M1" s="97"/>
      <c r="N1" s="97"/>
      <c r="O1" s="97" t="s">
        <v>61</v>
      </c>
    </row>
    <row r="2" ht="37.5" customHeight="1" spans="1:15">
      <c r="A2" s="51" t="s">
        <v>62</v>
      </c>
      <c r="B2" s="51"/>
      <c r="C2" s="51"/>
      <c r="D2" s="51"/>
      <c r="E2" s="51"/>
      <c r="F2" s="51"/>
      <c r="G2" s="51"/>
      <c r="H2" s="51"/>
      <c r="I2" s="51"/>
      <c r="J2" s="51"/>
      <c r="K2" s="98"/>
      <c r="L2" s="98"/>
      <c r="M2" s="98"/>
      <c r="N2" s="98"/>
      <c r="O2" s="98"/>
    </row>
    <row r="3" ht="18.75" customHeight="1" spans="1:15">
      <c r="A3" s="52" t="str">
        <f>"单位名称："&amp;"老厂乡"</f>
        <v>单位名称：老厂乡</v>
      </c>
      <c r="B3" s="52"/>
      <c r="C3" s="52"/>
      <c r="D3" s="52"/>
      <c r="E3" s="52"/>
      <c r="F3" s="52"/>
      <c r="G3" s="52"/>
      <c r="H3" s="52"/>
      <c r="I3" s="52"/>
      <c r="J3" s="97"/>
      <c r="K3" s="97"/>
      <c r="L3" s="97"/>
      <c r="M3" s="97"/>
      <c r="N3" s="97"/>
      <c r="O3" s="97" t="s">
        <v>31</v>
      </c>
    </row>
    <row r="4" ht="18.75" customHeight="1" spans="1:15">
      <c r="A4" s="54" t="s">
        <v>63</v>
      </c>
      <c r="B4" s="54" t="s">
        <v>64</v>
      </c>
      <c r="C4" s="55" t="s">
        <v>34</v>
      </c>
      <c r="D4" s="55" t="s">
        <v>37</v>
      </c>
      <c r="E4" s="55"/>
      <c r="F4" s="55"/>
      <c r="G4" s="54" t="s">
        <v>38</v>
      </c>
      <c r="H4" s="55" t="s">
        <v>39</v>
      </c>
      <c r="I4" s="54" t="s">
        <v>65</v>
      </c>
      <c r="J4" s="55" t="s">
        <v>66</v>
      </c>
      <c r="K4" s="55"/>
      <c r="L4" s="55"/>
      <c r="M4" s="55"/>
      <c r="N4" s="55"/>
      <c r="O4" s="55"/>
    </row>
    <row r="5" ht="18.75" customHeight="1" spans="1:15">
      <c r="A5" s="54"/>
      <c r="B5" s="54"/>
      <c r="C5" s="55"/>
      <c r="D5" s="55" t="s">
        <v>36</v>
      </c>
      <c r="E5" s="55" t="s">
        <v>67</v>
      </c>
      <c r="F5" s="55" t="s">
        <v>68</v>
      </c>
      <c r="G5" s="54"/>
      <c r="H5" s="55"/>
      <c r="I5" s="54"/>
      <c r="J5" s="55" t="s">
        <v>36</v>
      </c>
      <c r="K5" s="55" t="s">
        <v>69</v>
      </c>
      <c r="L5" s="56" t="s">
        <v>70</v>
      </c>
      <c r="M5" s="56" t="s">
        <v>71</v>
      </c>
      <c r="N5" s="56" t="s">
        <v>72</v>
      </c>
      <c r="O5" s="56" t="s">
        <v>73</v>
      </c>
    </row>
    <row r="6" ht="18.75" customHeight="1" spans="1:15">
      <c r="A6" s="56" t="s">
        <v>48</v>
      </c>
      <c r="B6" s="56" t="s">
        <v>49</v>
      </c>
      <c r="C6" s="56" t="s">
        <v>50</v>
      </c>
      <c r="D6" s="56" t="s">
        <v>51</v>
      </c>
      <c r="E6" s="56" t="s">
        <v>52</v>
      </c>
      <c r="F6" s="56" t="s">
        <v>53</v>
      </c>
      <c r="G6" s="56" t="s">
        <v>54</v>
      </c>
      <c r="H6" s="56" t="s">
        <v>55</v>
      </c>
      <c r="I6" s="56" t="s">
        <v>56</v>
      </c>
      <c r="J6" s="56" t="s">
        <v>74</v>
      </c>
      <c r="K6" s="56">
        <v>11</v>
      </c>
      <c r="L6" s="56">
        <v>12</v>
      </c>
      <c r="M6" s="56">
        <v>13</v>
      </c>
      <c r="N6" s="56">
        <v>14</v>
      </c>
      <c r="O6" s="56">
        <v>15</v>
      </c>
    </row>
    <row r="7" ht="20.25" customHeight="1" spans="1:15">
      <c r="A7" s="57" t="s">
        <v>75</v>
      </c>
      <c r="B7" s="57" t="s">
        <v>76</v>
      </c>
      <c r="C7" s="58">
        <v>9934295</v>
      </c>
      <c r="D7" s="58">
        <v>9934295</v>
      </c>
      <c r="E7" s="58">
        <v>8759815</v>
      </c>
      <c r="F7" s="58">
        <v>1174480</v>
      </c>
      <c r="G7" s="58"/>
      <c r="H7" s="58"/>
      <c r="I7" s="58"/>
      <c r="J7" s="58"/>
      <c r="K7" s="58"/>
      <c r="L7" s="58"/>
      <c r="M7" s="58"/>
      <c r="N7" s="58"/>
      <c r="O7" s="58"/>
    </row>
    <row r="8" ht="20.25" customHeight="1" spans="1:15">
      <c r="A8" s="59" t="s">
        <v>77</v>
      </c>
      <c r="B8" s="59" t="s">
        <v>78</v>
      </c>
      <c r="C8" s="58">
        <v>173800</v>
      </c>
      <c r="D8" s="58">
        <v>173800</v>
      </c>
      <c r="E8" s="58"/>
      <c r="F8" s="58">
        <v>173800</v>
      </c>
      <c r="G8" s="58"/>
      <c r="H8" s="58"/>
      <c r="I8" s="58"/>
      <c r="J8" s="58"/>
      <c r="K8" s="58"/>
      <c r="L8" s="58"/>
      <c r="M8" s="58"/>
      <c r="N8" s="58"/>
      <c r="O8" s="58"/>
    </row>
    <row r="9" ht="20.25" customHeight="1" spans="1:15">
      <c r="A9" s="60" t="s">
        <v>79</v>
      </c>
      <c r="B9" s="60" t="s">
        <v>80</v>
      </c>
      <c r="C9" s="58">
        <v>173800</v>
      </c>
      <c r="D9" s="58">
        <v>173800</v>
      </c>
      <c r="E9" s="58"/>
      <c r="F9" s="58">
        <v>173800</v>
      </c>
      <c r="G9" s="58"/>
      <c r="H9" s="58"/>
      <c r="I9" s="58"/>
      <c r="J9" s="58"/>
      <c r="K9" s="58"/>
      <c r="L9" s="58"/>
      <c r="M9" s="58"/>
      <c r="N9" s="58"/>
      <c r="O9" s="58"/>
    </row>
    <row r="10" ht="20.25" customHeight="1" spans="1:15">
      <c r="A10" s="59" t="s">
        <v>81</v>
      </c>
      <c r="B10" s="59" t="s">
        <v>82</v>
      </c>
      <c r="C10" s="58">
        <v>9504815</v>
      </c>
      <c r="D10" s="58">
        <v>9504815</v>
      </c>
      <c r="E10" s="58">
        <v>8759815</v>
      </c>
      <c r="F10" s="58">
        <v>745000</v>
      </c>
      <c r="G10" s="58"/>
      <c r="H10" s="58"/>
      <c r="I10" s="58"/>
      <c r="J10" s="58"/>
      <c r="K10" s="58"/>
      <c r="L10" s="58"/>
      <c r="M10" s="58"/>
      <c r="N10" s="58"/>
      <c r="O10" s="58"/>
    </row>
    <row r="11" ht="20.25" customHeight="1" spans="1:15">
      <c r="A11" s="60" t="s">
        <v>83</v>
      </c>
      <c r="B11" s="60" t="s">
        <v>84</v>
      </c>
      <c r="C11" s="58">
        <v>4520972</v>
      </c>
      <c r="D11" s="58">
        <v>4520972</v>
      </c>
      <c r="E11" s="58">
        <v>3775972</v>
      </c>
      <c r="F11" s="58">
        <v>745000</v>
      </c>
      <c r="G11" s="58"/>
      <c r="H11" s="58"/>
      <c r="I11" s="58"/>
      <c r="J11" s="58"/>
      <c r="K11" s="58"/>
      <c r="L11" s="58"/>
      <c r="M11" s="58"/>
      <c r="N11" s="58"/>
      <c r="O11" s="58"/>
    </row>
    <row r="12" ht="20.25" customHeight="1" spans="1:15">
      <c r="A12" s="60" t="s">
        <v>85</v>
      </c>
      <c r="B12" s="60" t="s">
        <v>86</v>
      </c>
      <c r="C12" s="58">
        <v>4983843</v>
      </c>
      <c r="D12" s="58">
        <v>4983843</v>
      </c>
      <c r="E12" s="58">
        <v>4983843</v>
      </c>
      <c r="F12" s="58"/>
      <c r="G12" s="58"/>
      <c r="H12" s="58"/>
      <c r="I12" s="58"/>
      <c r="J12" s="58"/>
      <c r="K12" s="58"/>
      <c r="L12" s="58"/>
      <c r="M12" s="58"/>
      <c r="N12" s="58"/>
      <c r="O12" s="58"/>
    </row>
    <row r="13" ht="20.25" customHeight="1" spans="1:15">
      <c r="A13" s="59" t="s">
        <v>87</v>
      </c>
      <c r="B13" s="59" t="s">
        <v>88</v>
      </c>
      <c r="C13" s="58">
        <v>255680</v>
      </c>
      <c r="D13" s="58">
        <v>255680</v>
      </c>
      <c r="E13" s="58"/>
      <c r="F13" s="58">
        <v>255680</v>
      </c>
      <c r="G13" s="58"/>
      <c r="H13" s="58"/>
      <c r="I13" s="58"/>
      <c r="J13" s="58"/>
      <c r="K13" s="58"/>
      <c r="L13" s="58"/>
      <c r="M13" s="58"/>
      <c r="N13" s="58"/>
      <c r="O13" s="58"/>
    </row>
    <row r="14" ht="20.25" customHeight="1" spans="1:15">
      <c r="A14" s="60" t="s">
        <v>89</v>
      </c>
      <c r="B14" s="60" t="s">
        <v>90</v>
      </c>
      <c r="C14" s="58">
        <v>116280</v>
      </c>
      <c r="D14" s="58">
        <v>116280</v>
      </c>
      <c r="E14" s="58"/>
      <c r="F14" s="58">
        <v>116280</v>
      </c>
      <c r="G14" s="58"/>
      <c r="H14" s="58"/>
      <c r="I14" s="58"/>
      <c r="J14" s="58"/>
      <c r="K14" s="58"/>
      <c r="L14" s="58"/>
      <c r="M14" s="58"/>
      <c r="N14" s="58"/>
      <c r="O14" s="58"/>
    </row>
    <row r="15" ht="20.25" customHeight="1" spans="1:15">
      <c r="A15" s="60" t="s">
        <v>91</v>
      </c>
      <c r="B15" s="60" t="s">
        <v>92</v>
      </c>
      <c r="C15" s="58">
        <v>139400</v>
      </c>
      <c r="D15" s="58">
        <v>139400</v>
      </c>
      <c r="E15" s="58"/>
      <c r="F15" s="58">
        <v>139400</v>
      </c>
      <c r="G15" s="58"/>
      <c r="H15" s="58"/>
      <c r="I15" s="58"/>
      <c r="J15" s="58"/>
      <c r="K15" s="58"/>
      <c r="L15" s="58"/>
      <c r="M15" s="58"/>
      <c r="N15" s="58"/>
      <c r="O15" s="58"/>
    </row>
    <row r="16" ht="20.25" customHeight="1" spans="1:15">
      <c r="A16" s="57" t="s">
        <v>93</v>
      </c>
      <c r="B16" s="57" t="s">
        <v>94</v>
      </c>
      <c r="C16" s="58">
        <v>140125.54</v>
      </c>
      <c r="D16" s="58">
        <v>140125.54</v>
      </c>
      <c r="E16" s="58"/>
      <c r="F16" s="58">
        <v>140125.54</v>
      </c>
      <c r="G16" s="58"/>
      <c r="H16" s="58"/>
      <c r="I16" s="58"/>
      <c r="J16" s="58"/>
      <c r="K16" s="58"/>
      <c r="L16" s="58"/>
      <c r="M16" s="58"/>
      <c r="N16" s="58"/>
      <c r="O16" s="58"/>
    </row>
    <row r="17" ht="20.25" customHeight="1" spans="1:15">
      <c r="A17" s="59" t="s">
        <v>95</v>
      </c>
      <c r="B17" s="59" t="s">
        <v>96</v>
      </c>
      <c r="C17" s="58">
        <v>140125.54</v>
      </c>
      <c r="D17" s="58">
        <v>140125.54</v>
      </c>
      <c r="E17" s="58"/>
      <c r="F17" s="58">
        <v>140125.54</v>
      </c>
      <c r="G17" s="58"/>
      <c r="H17" s="58"/>
      <c r="I17" s="58"/>
      <c r="J17" s="58"/>
      <c r="K17" s="58"/>
      <c r="L17" s="58"/>
      <c r="M17" s="58"/>
      <c r="N17" s="58"/>
      <c r="O17" s="58"/>
    </row>
    <row r="18" ht="20.25" customHeight="1" spans="1:15">
      <c r="A18" s="60" t="s">
        <v>97</v>
      </c>
      <c r="B18" s="60" t="s">
        <v>96</v>
      </c>
      <c r="C18" s="58">
        <v>140125.54</v>
      </c>
      <c r="D18" s="58">
        <v>140125.54</v>
      </c>
      <c r="E18" s="58"/>
      <c r="F18" s="58">
        <v>140125.54</v>
      </c>
      <c r="G18" s="58"/>
      <c r="H18" s="58"/>
      <c r="I18" s="58"/>
      <c r="J18" s="58"/>
      <c r="K18" s="58"/>
      <c r="L18" s="58"/>
      <c r="M18" s="58"/>
      <c r="N18" s="58"/>
      <c r="O18" s="58"/>
    </row>
    <row r="19" ht="20.25" customHeight="1" spans="1:15">
      <c r="A19" s="57" t="s">
        <v>98</v>
      </c>
      <c r="B19" s="57" t="s">
        <v>99</v>
      </c>
      <c r="C19" s="58">
        <v>1800</v>
      </c>
      <c r="D19" s="58">
        <v>1800</v>
      </c>
      <c r="E19" s="58"/>
      <c r="F19" s="58">
        <v>1800</v>
      </c>
      <c r="G19" s="58"/>
      <c r="H19" s="58"/>
      <c r="I19" s="58"/>
      <c r="J19" s="58"/>
      <c r="K19" s="58"/>
      <c r="L19" s="58"/>
      <c r="M19" s="58"/>
      <c r="N19" s="58"/>
      <c r="O19" s="58"/>
    </row>
    <row r="20" ht="20.25" customHeight="1" spans="1:15">
      <c r="A20" s="59" t="s">
        <v>100</v>
      </c>
      <c r="B20" s="59" t="s">
        <v>101</v>
      </c>
      <c r="C20" s="58">
        <v>1800</v>
      </c>
      <c r="D20" s="58">
        <v>1800</v>
      </c>
      <c r="E20" s="58"/>
      <c r="F20" s="58">
        <v>1800</v>
      </c>
      <c r="G20" s="58"/>
      <c r="H20" s="58"/>
      <c r="I20" s="58"/>
      <c r="J20" s="58"/>
      <c r="K20" s="58"/>
      <c r="L20" s="58"/>
      <c r="M20" s="58"/>
      <c r="N20" s="58"/>
      <c r="O20" s="58"/>
    </row>
    <row r="21" ht="20.25" customHeight="1" spans="1:15">
      <c r="A21" s="60" t="s">
        <v>102</v>
      </c>
      <c r="B21" s="60" t="s">
        <v>103</v>
      </c>
      <c r="C21" s="58">
        <v>1800</v>
      </c>
      <c r="D21" s="58">
        <v>1800</v>
      </c>
      <c r="E21" s="58"/>
      <c r="F21" s="58">
        <v>1800</v>
      </c>
      <c r="G21" s="58"/>
      <c r="H21" s="58"/>
      <c r="I21" s="58"/>
      <c r="J21" s="58"/>
      <c r="K21" s="58"/>
      <c r="L21" s="58"/>
      <c r="M21" s="58"/>
      <c r="N21" s="58"/>
      <c r="O21" s="58"/>
    </row>
    <row r="22" ht="20.25" customHeight="1" spans="1:15">
      <c r="A22" s="57" t="s">
        <v>104</v>
      </c>
      <c r="B22" s="57" t="s">
        <v>105</v>
      </c>
      <c r="C22" s="58">
        <v>3119968</v>
      </c>
      <c r="D22" s="58">
        <v>3114968</v>
      </c>
      <c r="E22" s="58">
        <v>1120400</v>
      </c>
      <c r="F22" s="58">
        <v>1994568</v>
      </c>
      <c r="G22" s="58"/>
      <c r="H22" s="58"/>
      <c r="I22" s="58"/>
      <c r="J22" s="58">
        <v>5000</v>
      </c>
      <c r="K22" s="58"/>
      <c r="L22" s="58"/>
      <c r="M22" s="58"/>
      <c r="N22" s="58"/>
      <c r="O22" s="58">
        <v>5000</v>
      </c>
    </row>
    <row r="23" ht="20.25" customHeight="1" spans="1:15">
      <c r="A23" s="59" t="s">
        <v>106</v>
      </c>
      <c r="B23" s="59" t="s">
        <v>107</v>
      </c>
      <c r="C23" s="58">
        <v>1120400</v>
      </c>
      <c r="D23" s="58">
        <v>1120400</v>
      </c>
      <c r="E23" s="58">
        <v>1120400</v>
      </c>
      <c r="F23" s="58"/>
      <c r="G23" s="58"/>
      <c r="H23" s="58"/>
      <c r="I23" s="58"/>
      <c r="J23" s="58"/>
      <c r="K23" s="58"/>
      <c r="L23" s="58"/>
      <c r="M23" s="58"/>
      <c r="N23" s="58"/>
      <c r="O23" s="58"/>
    </row>
    <row r="24" ht="20.25" customHeight="1" spans="1:15">
      <c r="A24" s="60" t="s">
        <v>108</v>
      </c>
      <c r="B24" s="60" t="s">
        <v>109</v>
      </c>
      <c r="C24" s="58">
        <v>17550</v>
      </c>
      <c r="D24" s="58">
        <v>17550</v>
      </c>
      <c r="E24" s="58">
        <v>17550</v>
      </c>
      <c r="F24" s="58"/>
      <c r="G24" s="58"/>
      <c r="H24" s="58"/>
      <c r="I24" s="58"/>
      <c r="J24" s="58"/>
      <c r="K24" s="58"/>
      <c r="L24" s="58"/>
      <c r="M24" s="58"/>
      <c r="N24" s="58"/>
      <c r="O24" s="58"/>
    </row>
    <row r="25" ht="20.25" customHeight="1" spans="1:15">
      <c r="A25" s="60" t="s">
        <v>110</v>
      </c>
      <c r="B25" s="60" t="s">
        <v>111</v>
      </c>
      <c r="C25" s="58">
        <v>17250</v>
      </c>
      <c r="D25" s="58">
        <v>17250</v>
      </c>
      <c r="E25" s="58">
        <v>17250</v>
      </c>
      <c r="F25" s="58"/>
      <c r="G25" s="58"/>
      <c r="H25" s="58"/>
      <c r="I25" s="58"/>
      <c r="J25" s="58"/>
      <c r="K25" s="58"/>
      <c r="L25" s="58"/>
      <c r="M25" s="58"/>
      <c r="N25" s="58"/>
      <c r="O25" s="58"/>
    </row>
    <row r="26" ht="31" customHeight="1" spans="1:15">
      <c r="A26" s="60" t="s">
        <v>112</v>
      </c>
      <c r="B26" s="60" t="s">
        <v>113</v>
      </c>
      <c r="C26" s="58">
        <v>1085600</v>
      </c>
      <c r="D26" s="58">
        <v>1085600</v>
      </c>
      <c r="E26" s="58">
        <v>1085600</v>
      </c>
      <c r="F26" s="58"/>
      <c r="G26" s="58"/>
      <c r="H26" s="58"/>
      <c r="I26" s="58"/>
      <c r="J26" s="58"/>
      <c r="K26" s="58"/>
      <c r="L26" s="58"/>
      <c r="M26" s="58"/>
      <c r="N26" s="58"/>
      <c r="O26" s="58"/>
    </row>
    <row r="27" ht="20.25" customHeight="1" spans="1:15">
      <c r="A27" s="59" t="s">
        <v>114</v>
      </c>
      <c r="B27" s="59" t="s">
        <v>115</v>
      </c>
      <c r="C27" s="58">
        <v>107568</v>
      </c>
      <c r="D27" s="58">
        <v>107568</v>
      </c>
      <c r="E27" s="58"/>
      <c r="F27" s="58">
        <v>107568</v>
      </c>
      <c r="G27" s="58"/>
      <c r="H27" s="58"/>
      <c r="I27" s="58"/>
      <c r="J27" s="58"/>
      <c r="K27" s="58"/>
      <c r="L27" s="58"/>
      <c r="M27" s="58"/>
      <c r="N27" s="58"/>
      <c r="O27" s="58"/>
    </row>
    <row r="28" ht="20.25" customHeight="1" spans="1:15">
      <c r="A28" s="60" t="s">
        <v>116</v>
      </c>
      <c r="B28" s="60" t="s">
        <v>117</v>
      </c>
      <c r="C28" s="58">
        <v>107568</v>
      </c>
      <c r="D28" s="58">
        <v>107568</v>
      </c>
      <c r="E28" s="58"/>
      <c r="F28" s="58">
        <v>107568</v>
      </c>
      <c r="G28" s="58"/>
      <c r="H28" s="58"/>
      <c r="I28" s="58"/>
      <c r="J28" s="58"/>
      <c r="K28" s="58"/>
      <c r="L28" s="58"/>
      <c r="M28" s="58"/>
      <c r="N28" s="58"/>
      <c r="O28" s="58"/>
    </row>
    <row r="29" ht="20.25" customHeight="1" spans="1:15">
      <c r="A29" s="59" t="s">
        <v>118</v>
      </c>
      <c r="B29" s="59" t="s">
        <v>119</v>
      </c>
      <c r="C29" s="58">
        <v>1830000</v>
      </c>
      <c r="D29" s="58">
        <v>1830000</v>
      </c>
      <c r="E29" s="58"/>
      <c r="F29" s="58">
        <v>1830000</v>
      </c>
      <c r="G29" s="58"/>
      <c r="H29" s="58"/>
      <c r="I29" s="58"/>
      <c r="J29" s="58"/>
      <c r="K29" s="58"/>
      <c r="L29" s="58"/>
      <c r="M29" s="58"/>
      <c r="N29" s="58"/>
      <c r="O29" s="58"/>
    </row>
    <row r="30" ht="20.25" customHeight="1" spans="1:15">
      <c r="A30" s="60" t="s">
        <v>120</v>
      </c>
      <c r="B30" s="60" t="s">
        <v>121</v>
      </c>
      <c r="C30" s="58">
        <v>1830000</v>
      </c>
      <c r="D30" s="58">
        <v>1830000</v>
      </c>
      <c r="E30" s="58"/>
      <c r="F30" s="58">
        <v>1830000</v>
      </c>
      <c r="G30" s="58"/>
      <c r="H30" s="58"/>
      <c r="I30" s="58"/>
      <c r="J30" s="58"/>
      <c r="K30" s="58"/>
      <c r="L30" s="58"/>
      <c r="M30" s="58"/>
      <c r="N30" s="58"/>
      <c r="O30" s="58"/>
    </row>
    <row r="31" ht="20.25" customHeight="1" spans="1:15">
      <c r="A31" s="59" t="s">
        <v>122</v>
      </c>
      <c r="B31" s="59" t="s">
        <v>123</v>
      </c>
      <c r="C31" s="58">
        <v>49000</v>
      </c>
      <c r="D31" s="58">
        <v>44000</v>
      </c>
      <c r="E31" s="58"/>
      <c r="F31" s="58">
        <v>44000</v>
      </c>
      <c r="G31" s="58"/>
      <c r="H31" s="58"/>
      <c r="I31" s="58"/>
      <c r="J31" s="58">
        <v>5000</v>
      </c>
      <c r="K31" s="58"/>
      <c r="L31" s="58"/>
      <c r="M31" s="58"/>
      <c r="N31" s="58"/>
      <c r="O31" s="58">
        <v>5000</v>
      </c>
    </row>
    <row r="32" ht="20.25" customHeight="1" spans="1:15">
      <c r="A32" s="60" t="s">
        <v>124</v>
      </c>
      <c r="B32" s="60" t="s">
        <v>125</v>
      </c>
      <c r="C32" s="58">
        <v>4000</v>
      </c>
      <c r="D32" s="58">
        <v>4000</v>
      </c>
      <c r="E32" s="58"/>
      <c r="F32" s="58">
        <v>4000</v>
      </c>
      <c r="G32" s="58"/>
      <c r="H32" s="58"/>
      <c r="I32" s="58"/>
      <c r="J32" s="58"/>
      <c r="K32" s="58"/>
      <c r="L32" s="58"/>
      <c r="M32" s="58"/>
      <c r="N32" s="58"/>
      <c r="O32" s="58"/>
    </row>
    <row r="33" ht="20.25" customHeight="1" spans="1:15">
      <c r="A33" s="60" t="s">
        <v>126</v>
      </c>
      <c r="B33" s="60" t="s">
        <v>127</v>
      </c>
      <c r="C33" s="58">
        <v>45000</v>
      </c>
      <c r="D33" s="58">
        <v>40000</v>
      </c>
      <c r="E33" s="58"/>
      <c r="F33" s="58">
        <v>40000</v>
      </c>
      <c r="G33" s="58"/>
      <c r="H33" s="58"/>
      <c r="I33" s="58"/>
      <c r="J33" s="58">
        <v>5000</v>
      </c>
      <c r="K33" s="58"/>
      <c r="L33" s="58"/>
      <c r="M33" s="58"/>
      <c r="N33" s="58"/>
      <c r="O33" s="58">
        <v>5000</v>
      </c>
    </row>
    <row r="34" ht="20.25" customHeight="1" spans="1:15">
      <c r="A34" s="59" t="s">
        <v>128</v>
      </c>
      <c r="B34" s="59" t="s">
        <v>129</v>
      </c>
      <c r="C34" s="58">
        <v>13000</v>
      </c>
      <c r="D34" s="58">
        <v>13000</v>
      </c>
      <c r="E34" s="58"/>
      <c r="F34" s="58">
        <v>13000</v>
      </c>
      <c r="G34" s="58"/>
      <c r="H34" s="58"/>
      <c r="I34" s="58"/>
      <c r="J34" s="58"/>
      <c r="K34" s="58"/>
      <c r="L34" s="58"/>
      <c r="M34" s="58"/>
      <c r="N34" s="58"/>
      <c r="O34" s="58"/>
    </row>
    <row r="35" ht="20.25" customHeight="1" spans="1:15">
      <c r="A35" s="60" t="s">
        <v>130</v>
      </c>
      <c r="B35" s="60" t="s">
        <v>131</v>
      </c>
      <c r="C35" s="58">
        <v>13000</v>
      </c>
      <c r="D35" s="58">
        <v>13000</v>
      </c>
      <c r="E35" s="58"/>
      <c r="F35" s="58">
        <v>13000</v>
      </c>
      <c r="G35" s="58"/>
      <c r="H35" s="58"/>
      <c r="I35" s="58"/>
      <c r="J35" s="58"/>
      <c r="K35" s="58"/>
      <c r="L35" s="58"/>
      <c r="M35" s="58"/>
      <c r="N35" s="58"/>
      <c r="O35" s="58"/>
    </row>
    <row r="36" ht="20.25" customHeight="1" spans="1:15">
      <c r="A36" s="57" t="s">
        <v>132</v>
      </c>
      <c r="B36" s="57" t="s">
        <v>133</v>
      </c>
      <c r="C36" s="58">
        <v>946397</v>
      </c>
      <c r="D36" s="58">
        <v>946397</v>
      </c>
      <c r="E36" s="58">
        <v>946397</v>
      </c>
      <c r="F36" s="58"/>
      <c r="G36" s="58"/>
      <c r="H36" s="58"/>
      <c r="I36" s="58"/>
      <c r="J36" s="58"/>
      <c r="K36" s="58"/>
      <c r="L36" s="58"/>
      <c r="M36" s="58"/>
      <c r="N36" s="58"/>
      <c r="O36" s="58"/>
    </row>
    <row r="37" ht="20.25" customHeight="1" spans="1:15">
      <c r="A37" s="59" t="s">
        <v>134</v>
      </c>
      <c r="B37" s="59" t="s">
        <v>135</v>
      </c>
      <c r="C37" s="58">
        <v>946397</v>
      </c>
      <c r="D37" s="58">
        <v>946397</v>
      </c>
      <c r="E37" s="58">
        <v>946397</v>
      </c>
      <c r="F37" s="58"/>
      <c r="G37" s="58"/>
      <c r="H37" s="58"/>
      <c r="I37" s="58"/>
      <c r="J37" s="58"/>
      <c r="K37" s="58"/>
      <c r="L37" s="58"/>
      <c r="M37" s="58"/>
      <c r="N37" s="58"/>
      <c r="O37" s="58"/>
    </row>
    <row r="38" ht="20.25" customHeight="1" spans="1:15">
      <c r="A38" s="60" t="s">
        <v>136</v>
      </c>
      <c r="B38" s="60" t="s">
        <v>137</v>
      </c>
      <c r="C38" s="58">
        <v>207727</v>
      </c>
      <c r="D38" s="58">
        <v>207727</v>
      </c>
      <c r="E38" s="58">
        <v>207727</v>
      </c>
      <c r="F38" s="58"/>
      <c r="G38" s="58"/>
      <c r="H38" s="58"/>
      <c r="I38" s="58"/>
      <c r="J38" s="58"/>
      <c r="K38" s="58"/>
      <c r="L38" s="58"/>
      <c r="M38" s="58"/>
      <c r="N38" s="58"/>
      <c r="O38" s="58"/>
    </row>
    <row r="39" ht="20.25" customHeight="1" spans="1:15">
      <c r="A39" s="60" t="s">
        <v>138</v>
      </c>
      <c r="B39" s="60" t="s">
        <v>139</v>
      </c>
      <c r="C39" s="58">
        <v>383734</v>
      </c>
      <c r="D39" s="58">
        <v>383734</v>
      </c>
      <c r="E39" s="58">
        <v>383734</v>
      </c>
      <c r="F39" s="58"/>
      <c r="G39" s="58"/>
      <c r="H39" s="58"/>
      <c r="I39" s="58"/>
      <c r="J39" s="58"/>
      <c r="K39" s="58"/>
      <c r="L39" s="58"/>
      <c r="M39" s="58"/>
      <c r="N39" s="58"/>
      <c r="O39" s="58"/>
    </row>
    <row r="40" ht="20.25" customHeight="1" spans="1:15">
      <c r="A40" s="60" t="s">
        <v>140</v>
      </c>
      <c r="B40" s="60" t="s">
        <v>141</v>
      </c>
      <c r="C40" s="58">
        <v>336503</v>
      </c>
      <c r="D40" s="58">
        <v>336503</v>
      </c>
      <c r="E40" s="58">
        <v>336503</v>
      </c>
      <c r="F40" s="58"/>
      <c r="G40" s="58"/>
      <c r="H40" s="58"/>
      <c r="I40" s="58"/>
      <c r="J40" s="58"/>
      <c r="K40" s="58"/>
      <c r="L40" s="58"/>
      <c r="M40" s="58"/>
      <c r="N40" s="58"/>
      <c r="O40" s="58"/>
    </row>
    <row r="41" ht="20.25" customHeight="1" spans="1:15">
      <c r="A41" s="60" t="s">
        <v>142</v>
      </c>
      <c r="B41" s="60" t="s">
        <v>143</v>
      </c>
      <c r="C41" s="58">
        <v>18433</v>
      </c>
      <c r="D41" s="58">
        <v>18433</v>
      </c>
      <c r="E41" s="58">
        <v>18433</v>
      </c>
      <c r="F41" s="58"/>
      <c r="G41" s="58"/>
      <c r="H41" s="58"/>
      <c r="I41" s="58"/>
      <c r="J41" s="58"/>
      <c r="K41" s="58"/>
      <c r="L41" s="58"/>
      <c r="M41" s="58"/>
      <c r="N41" s="58"/>
      <c r="O41" s="58"/>
    </row>
    <row r="42" ht="20.25" customHeight="1" spans="1:15">
      <c r="A42" s="57" t="s">
        <v>144</v>
      </c>
      <c r="B42" s="57" t="s">
        <v>145</v>
      </c>
      <c r="C42" s="58">
        <v>27026100</v>
      </c>
      <c r="D42" s="58"/>
      <c r="E42" s="58"/>
      <c r="F42" s="58"/>
      <c r="G42" s="58">
        <v>27026100</v>
      </c>
      <c r="H42" s="58"/>
      <c r="I42" s="58"/>
      <c r="J42" s="58"/>
      <c r="K42" s="58"/>
      <c r="L42" s="58"/>
      <c r="M42" s="58"/>
      <c r="N42" s="58"/>
      <c r="O42" s="58"/>
    </row>
    <row r="43" ht="20.25" customHeight="1" spans="1:15">
      <c r="A43" s="59" t="s">
        <v>146</v>
      </c>
      <c r="B43" s="59" t="s">
        <v>147</v>
      </c>
      <c r="C43" s="58">
        <v>27026100</v>
      </c>
      <c r="D43" s="58"/>
      <c r="E43" s="58"/>
      <c r="F43" s="58"/>
      <c r="G43" s="58">
        <v>27026100</v>
      </c>
      <c r="H43" s="58"/>
      <c r="I43" s="58"/>
      <c r="J43" s="58"/>
      <c r="K43" s="58"/>
      <c r="L43" s="58"/>
      <c r="M43" s="58"/>
      <c r="N43" s="58"/>
      <c r="O43" s="58"/>
    </row>
    <row r="44" ht="20.25" customHeight="1" spans="1:15">
      <c r="A44" s="60" t="s">
        <v>148</v>
      </c>
      <c r="B44" s="60" t="s">
        <v>149</v>
      </c>
      <c r="C44" s="58">
        <v>27026100</v>
      </c>
      <c r="D44" s="58"/>
      <c r="E44" s="58"/>
      <c r="F44" s="58"/>
      <c r="G44" s="58">
        <v>27026100</v>
      </c>
      <c r="H44" s="58"/>
      <c r="I44" s="58"/>
      <c r="J44" s="58"/>
      <c r="K44" s="58"/>
      <c r="L44" s="58"/>
      <c r="M44" s="58"/>
      <c r="N44" s="58"/>
      <c r="O44" s="58"/>
    </row>
    <row r="45" ht="20.25" customHeight="1" spans="1:15">
      <c r="A45" s="57" t="s">
        <v>150</v>
      </c>
      <c r="B45" s="57" t="s">
        <v>151</v>
      </c>
      <c r="C45" s="58">
        <f>D45</f>
        <v>8970316.5</v>
      </c>
      <c r="D45" s="58">
        <f>F45</f>
        <v>8970316.5</v>
      </c>
      <c r="E45" s="58"/>
      <c r="F45" s="58">
        <f>8520316.5+450000</f>
        <v>8970316.5</v>
      </c>
      <c r="G45" s="58"/>
      <c r="H45" s="58"/>
      <c r="I45" s="58"/>
      <c r="J45" s="58">
        <v>258631.17</v>
      </c>
      <c r="K45" s="58"/>
      <c r="L45" s="58"/>
      <c r="M45" s="58"/>
      <c r="N45" s="58"/>
      <c r="O45" s="58">
        <v>258631.17</v>
      </c>
    </row>
    <row r="46" ht="20.25" customHeight="1" spans="1:15">
      <c r="A46" s="59" t="s">
        <v>152</v>
      </c>
      <c r="B46" s="59" t="s">
        <v>153</v>
      </c>
      <c r="C46" s="58">
        <v>14500</v>
      </c>
      <c r="D46" s="58"/>
      <c r="E46" s="58"/>
      <c r="F46" s="58"/>
      <c r="G46" s="58"/>
      <c r="H46" s="58"/>
      <c r="I46" s="58"/>
      <c r="J46" s="58">
        <v>14500</v>
      </c>
      <c r="K46" s="58"/>
      <c r="L46" s="58"/>
      <c r="M46" s="58"/>
      <c r="N46" s="58"/>
      <c r="O46" s="58">
        <v>14500</v>
      </c>
    </row>
    <row r="47" ht="20.25" customHeight="1" spans="1:15">
      <c r="A47" s="60" t="s">
        <v>154</v>
      </c>
      <c r="B47" s="60" t="s">
        <v>155</v>
      </c>
      <c r="C47" s="58">
        <v>14500</v>
      </c>
      <c r="D47" s="58"/>
      <c r="E47" s="58"/>
      <c r="F47" s="58"/>
      <c r="G47" s="58"/>
      <c r="H47" s="58"/>
      <c r="I47" s="58"/>
      <c r="J47" s="58">
        <v>14500</v>
      </c>
      <c r="K47" s="58"/>
      <c r="L47" s="58"/>
      <c r="M47" s="58"/>
      <c r="N47" s="58"/>
      <c r="O47" s="58">
        <v>14500</v>
      </c>
    </row>
    <row r="48" ht="20.25" customHeight="1" spans="1:15">
      <c r="A48" s="59" t="s">
        <v>156</v>
      </c>
      <c r="B48" s="59" t="s">
        <v>157</v>
      </c>
      <c r="C48" s="58">
        <v>138400</v>
      </c>
      <c r="D48" s="58">
        <v>138400</v>
      </c>
      <c r="E48" s="58"/>
      <c r="F48" s="58">
        <v>138400</v>
      </c>
      <c r="G48" s="58"/>
      <c r="H48" s="58"/>
      <c r="I48" s="58"/>
      <c r="J48" s="58"/>
      <c r="K48" s="58"/>
      <c r="L48" s="58"/>
      <c r="M48" s="58"/>
      <c r="N48" s="58"/>
      <c r="O48" s="58"/>
    </row>
    <row r="49" ht="20.25" customHeight="1" spans="1:15">
      <c r="A49" s="60" t="s">
        <v>158</v>
      </c>
      <c r="B49" s="60" t="s">
        <v>159</v>
      </c>
      <c r="C49" s="58">
        <v>138400</v>
      </c>
      <c r="D49" s="58">
        <v>138400</v>
      </c>
      <c r="E49" s="58"/>
      <c r="F49" s="58">
        <v>138400</v>
      </c>
      <c r="G49" s="58"/>
      <c r="H49" s="58"/>
      <c r="I49" s="58"/>
      <c r="J49" s="58"/>
      <c r="K49" s="58"/>
      <c r="L49" s="58"/>
      <c r="M49" s="58"/>
      <c r="N49" s="58"/>
      <c r="O49" s="58"/>
    </row>
    <row r="50" ht="20.25" customHeight="1" spans="1:15">
      <c r="A50" s="59" t="s">
        <v>160</v>
      </c>
      <c r="B50" s="59" t="s">
        <v>161</v>
      </c>
      <c r="C50" s="58">
        <v>905000</v>
      </c>
      <c r="D50" s="58">
        <v>905000</v>
      </c>
      <c r="E50" s="58"/>
      <c r="F50" s="58">
        <v>905000</v>
      </c>
      <c r="G50" s="58"/>
      <c r="H50" s="58"/>
      <c r="I50" s="58"/>
      <c r="J50" s="58"/>
      <c r="K50" s="58"/>
      <c r="L50" s="58"/>
      <c r="M50" s="58"/>
      <c r="N50" s="58"/>
      <c r="O50" s="58"/>
    </row>
    <row r="51" ht="20.25" customHeight="1" spans="1:15">
      <c r="A51" s="60" t="s">
        <v>162</v>
      </c>
      <c r="B51" s="60" t="s">
        <v>163</v>
      </c>
      <c r="C51" s="58">
        <v>905000</v>
      </c>
      <c r="D51" s="58">
        <v>905000</v>
      </c>
      <c r="E51" s="58"/>
      <c r="F51" s="58">
        <v>905000</v>
      </c>
      <c r="G51" s="58"/>
      <c r="H51" s="58"/>
      <c r="I51" s="58"/>
      <c r="J51" s="58"/>
      <c r="K51" s="58"/>
      <c r="L51" s="58"/>
      <c r="M51" s="58"/>
      <c r="N51" s="58"/>
      <c r="O51" s="58"/>
    </row>
    <row r="52" ht="20.25" customHeight="1" spans="1:15">
      <c r="A52" s="59" t="s">
        <v>164</v>
      </c>
      <c r="B52" s="59" t="s">
        <v>165</v>
      </c>
      <c r="C52" s="58">
        <f>7341703.5+C53</f>
        <v>7791703.5</v>
      </c>
      <c r="D52" s="58">
        <f>C52</f>
        <v>7791703.5</v>
      </c>
      <c r="E52" s="58"/>
      <c r="F52" s="58">
        <f>D52</f>
        <v>7791703.5</v>
      </c>
      <c r="G52" s="58"/>
      <c r="H52" s="58"/>
      <c r="I52" s="58"/>
      <c r="J52" s="58"/>
      <c r="K52" s="58"/>
      <c r="L52" s="58"/>
      <c r="M52" s="58"/>
      <c r="N52" s="58"/>
      <c r="O52" s="58"/>
    </row>
    <row r="53" ht="20.25" customHeight="1" spans="1:15">
      <c r="A53" s="60">
        <v>2130701</v>
      </c>
      <c r="B53" s="60" t="s">
        <v>166</v>
      </c>
      <c r="C53" s="58">
        <v>450000</v>
      </c>
      <c r="D53" s="58">
        <v>450000</v>
      </c>
      <c r="E53" s="58"/>
      <c r="F53" s="58">
        <v>450000</v>
      </c>
      <c r="G53" s="58"/>
      <c r="H53" s="58"/>
      <c r="I53" s="58"/>
      <c r="J53" s="58"/>
      <c r="K53" s="58"/>
      <c r="L53" s="58"/>
      <c r="M53" s="58"/>
      <c r="N53" s="58"/>
      <c r="O53" s="58"/>
    </row>
    <row r="54" ht="20.25" customHeight="1" spans="1:15">
      <c r="A54" s="60" t="s">
        <v>167</v>
      </c>
      <c r="B54" s="60" t="s">
        <v>168</v>
      </c>
      <c r="C54" s="58">
        <v>7341703.5</v>
      </c>
      <c r="D54" s="58">
        <v>7341703.5</v>
      </c>
      <c r="E54" s="58"/>
      <c r="F54" s="58">
        <v>7341703.5</v>
      </c>
      <c r="G54" s="58"/>
      <c r="H54" s="58"/>
      <c r="I54" s="58"/>
      <c r="J54" s="58"/>
      <c r="K54" s="58"/>
      <c r="L54" s="58"/>
      <c r="M54" s="58"/>
      <c r="N54" s="58"/>
      <c r="O54" s="58"/>
    </row>
    <row r="55" ht="20.25" customHeight="1" spans="1:15">
      <c r="A55" s="59" t="s">
        <v>169</v>
      </c>
      <c r="B55" s="59" t="s">
        <v>170</v>
      </c>
      <c r="C55" s="58">
        <v>379344.17</v>
      </c>
      <c r="D55" s="58">
        <v>135213</v>
      </c>
      <c r="E55" s="58"/>
      <c r="F55" s="58">
        <v>135213</v>
      </c>
      <c r="G55" s="58"/>
      <c r="H55" s="58"/>
      <c r="I55" s="58"/>
      <c r="J55" s="58">
        <v>244131.17</v>
      </c>
      <c r="K55" s="58"/>
      <c r="L55" s="58"/>
      <c r="M55" s="58"/>
      <c r="N55" s="58"/>
      <c r="O55" s="58">
        <v>244131.17</v>
      </c>
    </row>
    <row r="56" ht="20.25" customHeight="1" spans="1:15">
      <c r="A56" s="60" t="s">
        <v>171</v>
      </c>
      <c r="B56" s="60" t="s">
        <v>170</v>
      </c>
      <c r="C56" s="58">
        <v>379344.17</v>
      </c>
      <c r="D56" s="58">
        <v>135213</v>
      </c>
      <c r="E56" s="58"/>
      <c r="F56" s="58">
        <v>135213</v>
      </c>
      <c r="G56" s="58"/>
      <c r="H56" s="58"/>
      <c r="I56" s="58"/>
      <c r="J56" s="58">
        <v>244131.17</v>
      </c>
      <c r="K56" s="58"/>
      <c r="L56" s="58"/>
      <c r="M56" s="58"/>
      <c r="N56" s="58"/>
      <c r="O56" s="58">
        <v>244131.17</v>
      </c>
    </row>
    <row r="57" ht="20.25" customHeight="1" spans="1:15">
      <c r="A57" s="57" t="s">
        <v>172</v>
      </c>
      <c r="B57" s="57" t="s">
        <v>173</v>
      </c>
      <c r="C57" s="58">
        <v>360968.92</v>
      </c>
      <c r="D57" s="58">
        <v>360968.92</v>
      </c>
      <c r="E57" s="58"/>
      <c r="F57" s="58">
        <v>360968.92</v>
      </c>
      <c r="G57" s="58"/>
      <c r="H57" s="58"/>
      <c r="I57" s="58"/>
      <c r="J57" s="58"/>
      <c r="K57" s="58"/>
      <c r="L57" s="58"/>
      <c r="M57" s="58"/>
      <c r="N57" s="58"/>
      <c r="O57" s="58"/>
    </row>
    <row r="58" ht="20.25" customHeight="1" spans="1:15">
      <c r="A58" s="59" t="s">
        <v>174</v>
      </c>
      <c r="B58" s="59" t="s">
        <v>175</v>
      </c>
      <c r="C58" s="58">
        <v>360968.92</v>
      </c>
      <c r="D58" s="58">
        <v>360968.92</v>
      </c>
      <c r="E58" s="58"/>
      <c r="F58" s="58">
        <v>360968.92</v>
      </c>
      <c r="G58" s="58"/>
      <c r="H58" s="58"/>
      <c r="I58" s="58"/>
      <c r="J58" s="58"/>
      <c r="K58" s="58"/>
      <c r="L58" s="58"/>
      <c r="M58" s="58"/>
      <c r="N58" s="58"/>
      <c r="O58" s="58"/>
    </row>
    <row r="59" ht="20.25" customHeight="1" spans="1:15">
      <c r="A59" s="60" t="s">
        <v>176</v>
      </c>
      <c r="B59" s="60" t="s">
        <v>177</v>
      </c>
      <c r="C59" s="58">
        <v>360968.92</v>
      </c>
      <c r="D59" s="58">
        <v>360968.92</v>
      </c>
      <c r="E59" s="58"/>
      <c r="F59" s="58">
        <v>360968.92</v>
      </c>
      <c r="G59" s="58"/>
      <c r="H59" s="58"/>
      <c r="I59" s="58"/>
      <c r="J59" s="58"/>
      <c r="K59" s="58"/>
      <c r="L59" s="58"/>
      <c r="M59" s="58"/>
      <c r="N59" s="58"/>
      <c r="O59" s="58"/>
    </row>
    <row r="60" ht="20.25" customHeight="1" spans="1:15">
      <c r="A60" s="57" t="s">
        <v>178</v>
      </c>
      <c r="B60" s="57" t="s">
        <v>179</v>
      </c>
      <c r="C60" s="58">
        <v>903384</v>
      </c>
      <c r="D60" s="58">
        <v>903384</v>
      </c>
      <c r="E60" s="58">
        <v>903384</v>
      </c>
      <c r="F60" s="58"/>
      <c r="G60" s="58"/>
      <c r="H60" s="58"/>
      <c r="I60" s="58"/>
      <c r="J60" s="58"/>
      <c r="K60" s="58"/>
      <c r="L60" s="58"/>
      <c r="M60" s="58"/>
      <c r="N60" s="58"/>
      <c r="O60" s="58"/>
    </row>
    <row r="61" ht="20.25" customHeight="1" spans="1:15">
      <c r="A61" s="59" t="s">
        <v>180</v>
      </c>
      <c r="B61" s="59" t="s">
        <v>181</v>
      </c>
      <c r="C61" s="58">
        <v>903384</v>
      </c>
      <c r="D61" s="58">
        <v>903384</v>
      </c>
      <c r="E61" s="58">
        <v>903384</v>
      </c>
      <c r="F61" s="58"/>
      <c r="G61" s="58"/>
      <c r="H61" s="58"/>
      <c r="I61" s="58"/>
      <c r="J61" s="58"/>
      <c r="K61" s="58"/>
      <c r="L61" s="58"/>
      <c r="M61" s="58"/>
      <c r="N61" s="58"/>
      <c r="O61" s="58"/>
    </row>
    <row r="62" ht="20.25" customHeight="1" spans="1:15">
      <c r="A62" s="60" t="s">
        <v>182</v>
      </c>
      <c r="B62" s="60" t="s">
        <v>183</v>
      </c>
      <c r="C62" s="58">
        <v>903384</v>
      </c>
      <c r="D62" s="58">
        <v>903384</v>
      </c>
      <c r="E62" s="58">
        <v>903384</v>
      </c>
      <c r="F62" s="58"/>
      <c r="G62" s="58"/>
      <c r="H62" s="58"/>
      <c r="I62" s="58"/>
      <c r="J62" s="58"/>
      <c r="K62" s="58"/>
      <c r="L62" s="58"/>
      <c r="M62" s="58"/>
      <c r="N62" s="58"/>
      <c r="O62" s="58"/>
    </row>
    <row r="63" s="49" customFormat="1" ht="20.25" customHeight="1" spans="1:15">
      <c r="A63" s="57">
        <v>224</v>
      </c>
      <c r="B63" s="60" t="s">
        <v>184</v>
      </c>
      <c r="C63" s="58">
        <v>130000</v>
      </c>
      <c r="D63" s="58">
        <v>130000</v>
      </c>
      <c r="E63" s="58"/>
      <c r="F63" s="58">
        <v>130000</v>
      </c>
      <c r="G63" s="58"/>
      <c r="H63" s="58"/>
      <c r="I63" s="58"/>
      <c r="J63" s="58"/>
      <c r="K63" s="58"/>
      <c r="L63" s="58"/>
      <c r="M63" s="58"/>
      <c r="N63" s="58"/>
      <c r="O63" s="58"/>
    </row>
    <row r="64" s="49" customFormat="1" ht="20.25" customHeight="1" spans="1:15">
      <c r="A64" s="59">
        <v>22406</v>
      </c>
      <c r="B64" s="60" t="s">
        <v>185</v>
      </c>
      <c r="C64" s="58">
        <v>90000</v>
      </c>
      <c r="D64" s="58">
        <v>90000</v>
      </c>
      <c r="E64" s="58"/>
      <c r="F64" s="58">
        <v>90000</v>
      </c>
      <c r="G64" s="58"/>
      <c r="H64" s="58"/>
      <c r="I64" s="58"/>
      <c r="J64" s="58"/>
      <c r="K64" s="58"/>
      <c r="L64" s="58"/>
      <c r="M64" s="58"/>
      <c r="N64" s="58"/>
      <c r="O64" s="58"/>
    </row>
    <row r="65" s="49" customFormat="1" ht="20.25" customHeight="1" spans="1:15">
      <c r="A65" s="60">
        <v>2240601</v>
      </c>
      <c r="B65" s="60" t="s">
        <v>186</v>
      </c>
      <c r="C65" s="58">
        <v>90000</v>
      </c>
      <c r="D65" s="58">
        <v>90000</v>
      </c>
      <c r="E65" s="58"/>
      <c r="F65" s="58">
        <v>90000</v>
      </c>
      <c r="G65" s="58"/>
      <c r="H65" s="58"/>
      <c r="I65" s="58"/>
      <c r="J65" s="58"/>
      <c r="K65" s="58"/>
      <c r="L65" s="58"/>
      <c r="M65" s="58"/>
      <c r="N65" s="58"/>
      <c r="O65" s="58"/>
    </row>
    <row r="66" s="49" customFormat="1" ht="20.25" customHeight="1" spans="1:15">
      <c r="A66" s="59">
        <v>22407</v>
      </c>
      <c r="B66" s="60" t="s">
        <v>187</v>
      </c>
      <c r="C66" s="58">
        <v>40000</v>
      </c>
      <c r="D66" s="58">
        <v>40000</v>
      </c>
      <c r="E66" s="58"/>
      <c r="F66" s="58">
        <v>40000</v>
      </c>
      <c r="G66" s="58"/>
      <c r="H66" s="58"/>
      <c r="I66" s="58"/>
      <c r="J66" s="58"/>
      <c r="K66" s="58"/>
      <c r="L66" s="58"/>
      <c r="M66" s="58"/>
      <c r="N66" s="58"/>
      <c r="O66" s="58"/>
    </row>
    <row r="67" s="49" customFormat="1" ht="20.25" customHeight="1" spans="1:15">
      <c r="A67" s="60">
        <v>2240703</v>
      </c>
      <c r="B67" s="60" t="s">
        <v>188</v>
      </c>
      <c r="C67" s="58">
        <v>40000</v>
      </c>
      <c r="D67" s="58">
        <v>40000</v>
      </c>
      <c r="E67" s="58"/>
      <c r="F67" s="58">
        <v>40000</v>
      </c>
      <c r="G67" s="58"/>
      <c r="H67" s="58"/>
      <c r="I67" s="58"/>
      <c r="J67" s="58"/>
      <c r="K67" s="58"/>
      <c r="L67" s="58"/>
      <c r="M67" s="58"/>
      <c r="N67" s="58"/>
      <c r="O67" s="58"/>
    </row>
    <row r="68" s="49" customFormat="1" ht="20.25" customHeight="1" spans="1:15">
      <c r="A68" s="57">
        <v>229</v>
      </c>
      <c r="B68" s="60" t="s">
        <v>73</v>
      </c>
      <c r="C68" s="58">
        <v>796903.38</v>
      </c>
      <c r="D68" s="58"/>
      <c r="E68" s="58"/>
      <c r="F68" s="58"/>
      <c r="G68" s="58">
        <v>796903.38</v>
      </c>
      <c r="H68" s="58"/>
      <c r="I68" s="58"/>
      <c r="J68" s="58"/>
      <c r="K68" s="58"/>
      <c r="L68" s="58"/>
      <c r="M68" s="58"/>
      <c r="N68" s="58"/>
      <c r="O68" s="58"/>
    </row>
    <row r="69" s="49" customFormat="1" ht="20.25" customHeight="1" spans="1:15">
      <c r="A69" s="59">
        <v>22960</v>
      </c>
      <c r="B69" s="60" t="s">
        <v>189</v>
      </c>
      <c r="C69" s="58">
        <v>796903.38</v>
      </c>
      <c r="D69" s="58"/>
      <c r="E69" s="58"/>
      <c r="F69" s="58"/>
      <c r="G69" s="58">
        <v>796903.38</v>
      </c>
      <c r="H69" s="58"/>
      <c r="I69" s="58"/>
      <c r="J69" s="58"/>
      <c r="K69" s="58"/>
      <c r="L69" s="58"/>
      <c r="M69" s="58"/>
      <c r="N69" s="58"/>
      <c r="O69" s="58"/>
    </row>
    <row r="70" s="49" customFormat="1" ht="20.25" customHeight="1" spans="1:15">
      <c r="A70" s="60">
        <v>2296002</v>
      </c>
      <c r="B70" s="60" t="s">
        <v>190</v>
      </c>
      <c r="C70" s="58">
        <v>238403.38</v>
      </c>
      <c r="D70" s="58"/>
      <c r="E70" s="58"/>
      <c r="F70" s="58"/>
      <c r="G70" s="58">
        <v>238403.38</v>
      </c>
      <c r="H70" s="58"/>
      <c r="I70" s="58"/>
      <c r="J70" s="58"/>
      <c r="K70" s="58"/>
      <c r="L70" s="58"/>
      <c r="M70" s="58"/>
      <c r="N70" s="58"/>
      <c r="O70" s="58"/>
    </row>
    <row r="71" s="49" customFormat="1" ht="20.25" customHeight="1" spans="1:15">
      <c r="A71" s="60">
        <v>2296003</v>
      </c>
      <c r="B71" s="60" t="s">
        <v>191</v>
      </c>
      <c r="C71" s="58">
        <v>35000</v>
      </c>
      <c r="D71" s="58"/>
      <c r="E71" s="58"/>
      <c r="F71" s="58"/>
      <c r="G71" s="58">
        <v>35000</v>
      </c>
      <c r="H71" s="58"/>
      <c r="I71" s="58"/>
      <c r="J71" s="58"/>
      <c r="K71" s="58"/>
      <c r="L71" s="58"/>
      <c r="M71" s="58"/>
      <c r="N71" s="58"/>
      <c r="O71" s="58"/>
    </row>
    <row r="72" s="49" customFormat="1" ht="29" customHeight="1" spans="1:15">
      <c r="A72" s="60">
        <v>2296099</v>
      </c>
      <c r="B72" s="60" t="s">
        <v>192</v>
      </c>
      <c r="C72" s="58">
        <v>523500</v>
      </c>
      <c r="D72" s="58"/>
      <c r="E72" s="58"/>
      <c r="F72" s="58"/>
      <c r="G72" s="58">
        <v>523500</v>
      </c>
      <c r="H72" s="58"/>
      <c r="I72" s="58"/>
      <c r="J72" s="58"/>
      <c r="K72" s="58"/>
      <c r="L72" s="58"/>
      <c r="M72" s="58"/>
      <c r="N72" s="58"/>
      <c r="O72" s="58"/>
    </row>
    <row r="73" ht="20.25" customHeight="1" spans="1:15">
      <c r="A73" s="61" t="s">
        <v>193</v>
      </c>
      <c r="B73" s="61"/>
      <c r="C73" s="58">
        <f>D73+G73+J73</f>
        <v>52588889.51</v>
      </c>
      <c r="D73" s="58">
        <f>E73+F73</f>
        <v>24502254.96</v>
      </c>
      <c r="E73" s="58">
        <v>11729996</v>
      </c>
      <c r="F73" s="58">
        <f>12192258.96+F63+F53</f>
        <v>12772258.96</v>
      </c>
      <c r="G73" s="58">
        <f>27026100+G68</f>
        <v>27823003.38</v>
      </c>
      <c r="H73" s="58"/>
      <c r="I73" s="58"/>
      <c r="J73" s="58">
        <v>263631.17</v>
      </c>
      <c r="K73" s="58"/>
      <c r="L73" s="58"/>
      <c r="M73" s="58"/>
      <c r="N73" s="58"/>
      <c r="O73" s="58">
        <v>263631.17</v>
      </c>
    </row>
  </sheetData>
  <mergeCells count="11">
    <mergeCell ref="A2:O2"/>
    <mergeCell ref="A3:I3"/>
    <mergeCell ref="D4:F4"/>
    <mergeCell ref="J4:O4"/>
    <mergeCell ref="A73:B7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F21"/>
  <sheetViews>
    <sheetView showZeros="0" workbookViewId="0">
      <selection activeCell="C27" sqref="C27"/>
    </sheetView>
  </sheetViews>
  <sheetFormatPr defaultColWidth="8.85" defaultRowHeight="15" customHeight="1" outlineLevelCol="5"/>
  <cols>
    <col min="1" max="4" width="35.7083333333333" customWidth="1"/>
  </cols>
  <sheetData>
    <row r="1" ht="18.75" customHeight="1" spans="1:4">
      <c r="A1" s="4"/>
      <c r="B1" s="4"/>
      <c r="C1" s="4"/>
      <c r="D1" s="12" t="s">
        <v>194</v>
      </c>
    </row>
    <row r="2" ht="45" customHeight="1" spans="1:4">
      <c r="A2" s="5" t="s">
        <v>195</v>
      </c>
      <c r="B2" s="5"/>
      <c r="C2" s="5"/>
      <c r="D2" s="5"/>
    </row>
    <row r="3" ht="18.75" customHeight="1" spans="1:4">
      <c r="A3" s="6" t="str">
        <f>"单位名称："&amp;"老厂乡"</f>
        <v>单位名称：老厂乡</v>
      </c>
      <c r="B3" s="6"/>
      <c r="C3" s="90"/>
      <c r="D3" s="12" t="s">
        <v>2</v>
      </c>
    </row>
    <row r="4" ht="22.5" customHeight="1" spans="1:4">
      <c r="A4" s="8" t="s">
        <v>3</v>
      </c>
      <c r="B4" s="8"/>
      <c r="C4" s="8" t="s">
        <v>4</v>
      </c>
      <c r="D4" s="8"/>
    </row>
    <row r="5" ht="18.75" customHeight="1" spans="1:4">
      <c r="A5" s="8" t="s">
        <v>5</v>
      </c>
      <c r="B5" s="8" t="s">
        <v>6</v>
      </c>
      <c r="C5" s="8" t="s">
        <v>196</v>
      </c>
      <c r="D5" s="8" t="s">
        <v>6</v>
      </c>
    </row>
    <row r="6" ht="18.75" customHeight="1" spans="1:4">
      <c r="A6" s="8"/>
      <c r="B6" s="8"/>
      <c r="C6" s="8"/>
      <c r="D6" s="8"/>
    </row>
    <row r="7" ht="22.5" customHeight="1" spans="1:4">
      <c r="A7" s="20" t="s">
        <v>197</v>
      </c>
      <c r="B7" s="24">
        <f>B8+B9</f>
        <v>52325258.34</v>
      </c>
      <c r="C7" s="20" t="s">
        <v>198</v>
      </c>
      <c r="D7" s="24">
        <v>50948354.96</v>
      </c>
    </row>
    <row r="8" ht="22.5" customHeight="1" spans="1:4">
      <c r="A8" s="20" t="s">
        <v>199</v>
      </c>
      <c r="B8" s="24">
        <v>24502254.96</v>
      </c>
      <c r="C8" s="20" t="str">
        <f>"（"&amp;"一"&amp;"）"&amp;"一般公共服务支出"</f>
        <v>（一）一般公共服务支出</v>
      </c>
      <c r="D8" s="24">
        <v>9934295</v>
      </c>
    </row>
    <row r="9" ht="22.5" customHeight="1" spans="1:4">
      <c r="A9" s="20" t="s">
        <v>200</v>
      </c>
      <c r="B9" s="24">
        <v>27823003.38</v>
      </c>
      <c r="C9" s="20" t="str">
        <f>"（"&amp;"二"&amp;"）"&amp;"教育支出"</f>
        <v>（二）教育支出</v>
      </c>
      <c r="D9" s="24">
        <v>140125.54</v>
      </c>
    </row>
    <row r="10" ht="22.5" customHeight="1" spans="1:4">
      <c r="A10" s="20" t="s">
        <v>201</v>
      </c>
      <c r="B10" s="24"/>
      <c r="C10" s="20" t="str">
        <f>"（"&amp;"三"&amp;"）"&amp;"文化旅游体育与传媒支出"</f>
        <v>（三）文化旅游体育与传媒支出</v>
      </c>
      <c r="D10" s="24">
        <v>1800</v>
      </c>
    </row>
    <row r="11" ht="22.5" customHeight="1" spans="1:4">
      <c r="A11" s="20" t="s">
        <v>202</v>
      </c>
      <c r="B11" s="24"/>
      <c r="C11" s="91" t="str">
        <f>"（"&amp;"四"&amp;"）"&amp;"社会保障和就业支出"</f>
        <v>（四）社会保障和就业支出</v>
      </c>
      <c r="D11" s="24">
        <v>3114968</v>
      </c>
    </row>
    <row r="12" ht="22.5" customHeight="1" spans="1:4">
      <c r="A12" s="20" t="s">
        <v>199</v>
      </c>
      <c r="B12" s="24"/>
      <c r="C12" s="20" t="str">
        <f>"（"&amp;"五"&amp;"）"&amp;"卫生健康支出"</f>
        <v>（五）卫生健康支出</v>
      </c>
      <c r="D12" s="24">
        <v>946397</v>
      </c>
    </row>
    <row r="13" ht="22.5" customHeight="1" spans="1:4">
      <c r="A13" s="20" t="s">
        <v>200</v>
      </c>
      <c r="B13" s="24"/>
      <c r="C13" s="20" t="str">
        <f>"（"&amp;"六"&amp;"）"&amp;"城乡社区支出"</f>
        <v>（六）城乡社区支出</v>
      </c>
      <c r="D13" s="24">
        <v>27026100</v>
      </c>
    </row>
    <row r="14" ht="22.5" customHeight="1" spans="1:4">
      <c r="A14" s="20" t="s">
        <v>201</v>
      </c>
      <c r="B14" s="24"/>
      <c r="C14" s="20" t="str">
        <f>"（"&amp;"七"&amp;"）"&amp;"农林水支出"</f>
        <v>（七）农林水支出</v>
      </c>
      <c r="D14" s="24">
        <f>9228947.67-258631.17</f>
        <v>8970316.5</v>
      </c>
    </row>
    <row r="15" ht="22.5" customHeight="1" spans="1:4">
      <c r="A15" s="22"/>
      <c r="B15" s="22"/>
      <c r="C15" s="20" t="str">
        <f>"（"&amp;"八"&amp;"）"&amp;"自然资源海洋气象等支出"</f>
        <v>（八）自然资源海洋气象等支出</v>
      </c>
      <c r="D15" s="24">
        <v>360968.92</v>
      </c>
    </row>
    <row r="16" ht="22.5" customHeight="1" spans="1:4">
      <c r="A16" s="22"/>
      <c r="B16" s="22"/>
      <c r="C16" s="20" t="str">
        <f>"（"&amp;"九"&amp;"）"&amp;"住房保障支出"</f>
        <v>（九）住房保障支出</v>
      </c>
      <c r="D16" s="24">
        <v>903384</v>
      </c>
    </row>
    <row r="17" ht="22.5" customHeight="1" spans="1:4">
      <c r="A17" s="92"/>
      <c r="B17" s="22"/>
      <c r="C17" s="20" t="s">
        <v>203</v>
      </c>
      <c r="D17" s="24">
        <v>130000</v>
      </c>
    </row>
    <row r="18" ht="22.5" customHeight="1" spans="1:4">
      <c r="A18" s="92"/>
      <c r="B18" s="22"/>
      <c r="C18" s="20" t="s">
        <v>204</v>
      </c>
      <c r="D18" s="24">
        <v>796903.38</v>
      </c>
    </row>
    <row r="19" ht="22.5" customHeight="1" spans="1:4">
      <c r="A19" s="93"/>
      <c r="B19" s="24"/>
      <c r="C19" s="20" t="s">
        <v>205</v>
      </c>
      <c r="D19" s="24"/>
    </row>
    <row r="20" ht="22.5" customHeight="1" spans="1:4">
      <c r="A20" s="94" t="s">
        <v>206</v>
      </c>
      <c r="B20" s="95">
        <f>B7</f>
        <v>52325258.34</v>
      </c>
      <c r="C20" s="96" t="s">
        <v>207</v>
      </c>
      <c r="D20" s="95">
        <f>SUM(D8:D19)</f>
        <v>52325258.34</v>
      </c>
    </row>
    <row r="21" customHeight="1" spans="6:6">
      <c r="F21">
        <f>B20-D20</f>
        <v>0</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63"/>
  <sheetViews>
    <sheetView showZeros="0" workbookViewId="0">
      <pane ySplit="6" topLeftCell="A17" activePane="bottomLeft" state="frozen"/>
      <selection/>
      <selection pane="bottomLeft" activeCell="E73" sqref="E73"/>
    </sheetView>
  </sheetViews>
  <sheetFormatPr defaultColWidth="8.85" defaultRowHeight="15" customHeight="1" outlineLevelCol="6"/>
  <cols>
    <col min="1" max="1" width="21.425" style="49" customWidth="1"/>
    <col min="2" max="2" width="28.575" style="49" customWidth="1"/>
    <col min="3" max="7" width="21.425" style="49" customWidth="1"/>
    <col min="8" max="16384" width="8.85" style="49"/>
  </cols>
  <sheetData>
    <row r="1" ht="18.75" customHeight="1" spans="1:7">
      <c r="A1" s="50"/>
      <c r="B1" s="50"/>
      <c r="C1" s="50"/>
      <c r="D1" s="50"/>
      <c r="E1" s="50"/>
      <c r="F1" s="50"/>
      <c r="G1" s="63" t="s">
        <v>208</v>
      </c>
    </row>
    <row r="2" ht="37.5" customHeight="1" spans="1:7">
      <c r="A2" s="51" t="s">
        <v>209</v>
      </c>
      <c r="B2" s="51"/>
      <c r="C2" s="51"/>
      <c r="D2" s="51"/>
      <c r="E2" s="51"/>
      <c r="F2" s="51"/>
      <c r="G2" s="51"/>
    </row>
    <row r="3" ht="18.75" customHeight="1" spans="1:7">
      <c r="A3" s="52" t="str">
        <f>"单位名称："&amp;"老厂乡"</f>
        <v>单位名称：老厂乡</v>
      </c>
      <c r="B3" s="52"/>
      <c r="C3" s="52"/>
      <c r="D3" s="53"/>
      <c r="E3" s="53"/>
      <c r="F3" s="53"/>
      <c r="G3" s="64" t="s">
        <v>31</v>
      </c>
    </row>
    <row r="4" ht="18.75" customHeight="1" spans="1:7">
      <c r="A4" s="54" t="s">
        <v>210</v>
      </c>
      <c r="B4" s="54" t="s">
        <v>64</v>
      </c>
      <c r="C4" s="55" t="s">
        <v>34</v>
      </c>
      <c r="D4" s="55" t="s">
        <v>67</v>
      </c>
      <c r="E4" s="55"/>
      <c r="F4" s="55"/>
      <c r="G4" s="54" t="s">
        <v>68</v>
      </c>
    </row>
    <row r="5" ht="18.75" customHeight="1" spans="1:7">
      <c r="A5" s="54" t="s">
        <v>63</v>
      </c>
      <c r="B5" s="54" t="s">
        <v>64</v>
      </c>
      <c r="C5" s="55"/>
      <c r="D5" s="55" t="s">
        <v>36</v>
      </c>
      <c r="E5" s="55" t="s">
        <v>211</v>
      </c>
      <c r="F5" s="55" t="s">
        <v>212</v>
      </c>
      <c r="G5" s="54"/>
    </row>
    <row r="6" ht="18.75" customHeight="1" spans="1:7">
      <c r="A6" s="56" t="s">
        <v>48</v>
      </c>
      <c r="B6" s="56" t="s">
        <v>49</v>
      </c>
      <c r="C6" s="56" t="s">
        <v>50</v>
      </c>
      <c r="D6" s="56" t="s">
        <v>51</v>
      </c>
      <c r="E6" s="56" t="s">
        <v>52</v>
      </c>
      <c r="F6" s="56" t="s">
        <v>53</v>
      </c>
      <c r="G6" s="56" t="s">
        <v>54</v>
      </c>
    </row>
    <row r="7" s="49" customFormat="1" ht="20.25" customHeight="1" spans="1:7">
      <c r="A7" s="57" t="s">
        <v>75</v>
      </c>
      <c r="B7" s="57" t="s">
        <v>76</v>
      </c>
      <c r="C7" s="58">
        <v>9934295</v>
      </c>
      <c r="D7" s="58">
        <v>8759815</v>
      </c>
      <c r="E7" s="58">
        <v>7797815</v>
      </c>
      <c r="F7" s="58">
        <v>962000</v>
      </c>
      <c r="G7" s="58">
        <v>1174480</v>
      </c>
    </row>
    <row r="8" ht="20.25" customHeight="1" spans="1:7">
      <c r="A8" s="59" t="s">
        <v>77</v>
      </c>
      <c r="B8" s="59" t="s">
        <v>78</v>
      </c>
      <c r="C8" s="58">
        <v>173800</v>
      </c>
      <c r="D8" s="58"/>
      <c r="E8" s="58"/>
      <c r="F8" s="58"/>
      <c r="G8" s="58">
        <v>173800</v>
      </c>
    </row>
    <row r="9" ht="20.25" customHeight="1" spans="1:7">
      <c r="A9" s="60" t="s">
        <v>79</v>
      </c>
      <c r="B9" s="60" t="s">
        <v>80</v>
      </c>
      <c r="C9" s="58">
        <v>173800</v>
      </c>
      <c r="D9" s="58"/>
      <c r="E9" s="58"/>
      <c r="F9" s="58"/>
      <c r="G9" s="58">
        <v>173800</v>
      </c>
    </row>
    <row r="10" ht="20.25" customHeight="1" spans="1:7">
      <c r="A10" s="59" t="s">
        <v>81</v>
      </c>
      <c r="B10" s="59" t="s">
        <v>82</v>
      </c>
      <c r="C10" s="58">
        <v>9504815</v>
      </c>
      <c r="D10" s="58">
        <v>8759815</v>
      </c>
      <c r="E10" s="58">
        <v>7797815</v>
      </c>
      <c r="F10" s="58">
        <v>962000</v>
      </c>
      <c r="G10" s="58">
        <v>745000</v>
      </c>
    </row>
    <row r="11" ht="20.25" customHeight="1" spans="1:7">
      <c r="A11" s="60" t="s">
        <v>83</v>
      </c>
      <c r="B11" s="60" t="s">
        <v>84</v>
      </c>
      <c r="C11" s="58">
        <v>4520972</v>
      </c>
      <c r="D11" s="58">
        <v>3775972</v>
      </c>
      <c r="E11" s="58">
        <v>3079172</v>
      </c>
      <c r="F11" s="58">
        <v>696800</v>
      </c>
      <c r="G11" s="58">
        <v>745000</v>
      </c>
    </row>
    <row r="12" ht="20.25" customHeight="1" spans="1:7">
      <c r="A12" s="60" t="s">
        <v>85</v>
      </c>
      <c r="B12" s="60" t="s">
        <v>86</v>
      </c>
      <c r="C12" s="58">
        <v>4983843</v>
      </c>
      <c r="D12" s="58">
        <v>4983843</v>
      </c>
      <c r="E12" s="58">
        <v>4718643</v>
      </c>
      <c r="F12" s="58">
        <v>265200</v>
      </c>
      <c r="G12" s="58"/>
    </row>
    <row r="13" ht="20.25" customHeight="1" spans="1:7">
      <c r="A13" s="59" t="s">
        <v>87</v>
      </c>
      <c r="B13" s="59" t="s">
        <v>88</v>
      </c>
      <c r="C13" s="58">
        <v>255680</v>
      </c>
      <c r="D13" s="58"/>
      <c r="E13" s="58"/>
      <c r="F13" s="58"/>
      <c r="G13" s="58">
        <v>255680</v>
      </c>
    </row>
    <row r="14" ht="20.25" customHeight="1" spans="1:7">
      <c r="A14" s="60" t="s">
        <v>89</v>
      </c>
      <c r="B14" s="60" t="s">
        <v>90</v>
      </c>
      <c r="C14" s="58">
        <v>116280</v>
      </c>
      <c r="D14" s="58"/>
      <c r="E14" s="58"/>
      <c r="F14" s="58"/>
      <c r="G14" s="58">
        <v>116280</v>
      </c>
    </row>
    <row r="15" ht="20.25" customHeight="1" spans="1:7">
      <c r="A15" s="60" t="s">
        <v>91</v>
      </c>
      <c r="B15" s="60" t="s">
        <v>92</v>
      </c>
      <c r="C15" s="58">
        <v>139400</v>
      </c>
      <c r="D15" s="58"/>
      <c r="E15" s="58"/>
      <c r="F15" s="58"/>
      <c r="G15" s="58">
        <v>139400</v>
      </c>
    </row>
    <row r="16" s="49" customFormat="1" ht="20.25" customHeight="1" spans="1:7">
      <c r="A16" s="57" t="s">
        <v>93</v>
      </c>
      <c r="B16" s="57" t="s">
        <v>94</v>
      </c>
      <c r="C16" s="58">
        <v>140125.54</v>
      </c>
      <c r="D16" s="58"/>
      <c r="E16" s="58"/>
      <c r="F16" s="58"/>
      <c r="G16" s="58">
        <v>140125.54</v>
      </c>
    </row>
    <row r="17" ht="20.25" customHeight="1" spans="1:7">
      <c r="A17" s="59" t="s">
        <v>95</v>
      </c>
      <c r="B17" s="59" t="s">
        <v>96</v>
      </c>
      <c r="C17" s="58">
        <v>140125.54</v>
      </c>
      <c r="D17" s="58"/>
      <c r="E17" s="58"/>
      <c r="F17" s="58"/>
      <c r="G17" s="58">
        <v>140125.54</v>
      </c>
    </row>
    <row r="18" ht="20.25" customHeight="1" spans="1:7">
      <c r="A18" s="60" t="s">
        <v>97</v>
      </c>
      <c r="B18" s="60" t="s">
        <v>96</v>
      </c>
      <c r="C18" s="58">
        <v>140125.54</v>
      </c>
      <c r="D18" s="58"/>
      <c r="E18" s="58"/>
      <c r="F18" s="58"/>
      <c r="G18" s="58">
        <v>140125.54</v>
      </c>
    </row>
    <row r="19" s="49" customFormat="1" ht="20.25" customHeight="1" spans="1:7">
      <c r="A19" s="57" t="s">
        <v>98</v>
      </c>
      <c r="B19" s="57" t="s">
        <v>99</v>
      </c>
      <c r="C19" s="58">
        <v>1800</v>
      </c>
      <c r="D19" s="58"/>
      <c r="E19" s="58"/>
      <c r="F19" s="58"/>
      <c r="G19" s="58">
        <v>1800</v>
      </c>
    </row>
    <row r="20" ht="20.25" customHeight="1" spans="1:7">
      <c r="A20" s="59" t="s">
        <v>100</v>
      </c>
      <c r="B20" s="59" t="s">
        <v>101</v>
      </c>
      <c r="C20" s="58">
        <v>1800</v>
      </c>
      <c r="D20" s="58"/>
      <c r="E20" s="58"/>
      <c r="F20" s="58"/>
      <c r="G20" s="58">
        <v>1800</v>
      </c>
    </row>
    <row r="21" ht="20.25" customHeight="1" spans="1:7">
      <c r="A21" s="60" t="s">
        <v>102</v>
      </c>
      <c r="B21" s="60" t="s">
        <v>103</v>
      </c>
      <c r="C21" s="58">
        <v>1800</v>
      </c>
      <c r="D21" s="58"/>
      <c r="E21" s="58"/>
      <c r="F21" s="58"/>
      <c r="G21" s="58">
        <v>1800</v>
      </c>
    </row>
    <row r="22" s="49" customFormat="1" ht="20.25" customHeight="1" spans="1:7">
      <c r="A22" s="57" t="s">
        <v>104</v>
      </c>
      <c r="B22" s="57" t="s">
        <v>105</v>
      </c>
      <c r="C22" s="58">
        <v>3114968</v>
      </c>
      <c r="D22" s="58">
        <v>1120400</v>
      </c>
      <c r="E22" s="58">
        <v>1085600</v>
      </c>
      <c r="F22" s="58">
        <v>34800</v>
      </c>
      <c r="G22" s="58">
        <v>1994568</v>
      </c>
    </row>
    <row r="23" ht="20.25" customHeight="1" spans="1:7">
      <c r="A23" s="59" t="s">
        <v>106</v>
      </c>
      <c r="B23" s="59" t="s">
        <v>107</v>
      </c>
      <c r="C23" s="58">
        <v>1120400</v>
      </c>
      <c r="D23" s="58">
        <v>1120400</v>
      </c>
      <c r="E23" s="58">
        <v>1085600</v>
      </c>
      <c r="F23" s="58">
        <v>34800</v>
      </c>
      <c r="G23" s="58"/>
    </row>
    <row r="24" ht="20.25" customHeight="1" spans="1:7">
      <c r="A24" s="60" t="s">
        <v>108</v>
      </c>
      <c r="B24" s="60" t="s">
        <v>109</v>
      </c>
      <c r="C24" s="58">
        <v>17550</v>
      </c>
      <c r="D24" s="58">
        <v>17550</v>
      </c>
      <c r="E24" s="58"/>
      <c r="F24" s="58">
        <v>17550</v>
      </c>
      <c r="G24" s="58"/>
    </row>
    <row r="25" ht="20.25" customHeight="1" spans="1:7">
      <c r="A25" s="60" t="s">
        <v>110</v>
      </c>
      <c r="B25" s="60" t="s">
        <v>111</v>
      </c>
      <c r="C25" s="58">
        <v>17250</v>
      </c>
      <c r="D25" s="58">
        <v>17250</v>
      </c>
      <c r="E25" s="58"/>
      <c r="F25" s="58">
        <v>17250</v>
      </c>
      <c r="G25" s="58"/>
    </row>
    <row r="26" ht="34" customHeight="1" spans="1:7">
      <c r="A26" s="60" t="s">
        <v>112</v>
      </c>
      <c r="B26" s="60" t="s">
        <v>113</v>
      </c>
      <c r="C26" s="58">
        <v>1085600</v>
      </c>
      <c r="D26" s="58">
        <v>1085600</v>
      </c>
      <c r="E26" s="58">
        <v>1085600</v>
      </c>
      <c r="F26" s="58"/>
      <c r="G26" s="58"/>
    </row>
    <row r="27" ht="20.25" customHeight="1" spans="1:7">
      <c r="A27" s="59" t="s">
        <v>114</v>
      </c>
      <c r="B27" s="59" t="s">
        <v>115</v>
      </c>
      <c r="C27" s="58">
        <v>107568</v>
      </c>
      <c r="D27" s="58"/>
      <c r="E27" s="58"/>
      <c r="F27" s="58"/>
      <c r="G27" s="58">
        <v>107568</v>
      </c>
    </row>
    <row r="28" ht="20.25" customHeight="1" spans="1:7">
      <c r="A28" s="60" t="s">
        <v>116</v>
      </c>
      <c r="B28" s="60" t="s">
        <v>117</v>
      </c>
      <c r="C28" s="58">
        <v>107568</v>
      </c>
      <c r="D28" s="58"/>
      <c r="E28" s="58"/>
      <c r="F28" s="58"/>
      <c r="G28" s="58">
        <v>107568</v>
      </c>
    </row>
    <row r="29" ht="20.25" customHeight="1" spans="1:7">
      <c r="A29" s="59" t="s">
        <v>118</v>
      </c>
      <c r="B29" s="59" t="s">
        <v>119</v>
      </c>
      <c r="C29" s="58">
        <v>1830000</v>
      </c>
      <c r="D29" s="58"/>
      <c r="E29" s="58"/>
      <c r="F29" s="58"/>
      <c r="G29" s="58">
        <v>1830000</v>
      </c>
    </row>
    <row r="30" ht="20.25" customHeight="1" spans="1:7">
      <c r="A30" s="60" t="s">
        <v>120</v>
      </c>
      <c r="B30" s="60" t="s">
        <v>121</v>
      </c>
      <c r="C30" s="58">
        <v>1830000</v>
      </c>
      <c r="D30" s="58"/>
      <c r="E30" s="58"/>
      <c r="F30" s="58"/>
      <c r="G30" s="58">
        <v>1830000</v>
      </c>
    </row>
    <row r="31" ht="20.25" customHeight="1" spans="1:7">
      <c r="A31" s="59" t="s">
        <v>122</v>
      </c>
      <c r="B31" s="59" t="s">
        <v>123</v>
      </c>
      <c r="C31" s="58">
        <v>44000</v>
      </c>
      <c r="D31" s="58"/>
      <c r="E31" s="58"/>
      <c r="F31" s="58"/>
      <c r="G31" s="58">
        <v>44000</v>
      </c>
    </row>
    <row r="32" ht="20.25" customHeight="1" spans="1:7">
      <c r="A32" s="60" t="s">
        <v>124</v>
      </c>
      <c r="B32" s="60" t="s">
        <v>125</v>
      </c>
      <c r="C32" s="58">
        <v>4000</v>
      </c>
      <c r="D32" s="58"/>
      <c r="E32" s="58"/>
      <c r="F32" s="58"/>
      <c r="G32" s="58">
        <v>4000</v>
      </c>
    </row>
    <row r="33" ht="20.25" customHeight="1" spans="1:7">
      <c r="A33" s="60" t="s">
        <v>126</v>
      </c>
      <c r="B33" s="60" t="s">
        <v>127</v>
      </c>
      <c r="C33" s="58">
        <v>40000</v>
      </c>
      <c r="D33" s="58"/>
      <c r="E33" s="58"/>
      <c r="F33" s="58"/>
      <c r="G33" s="58">
        <v>40000</v>
      </c>
    </row>
    <row r="34" ht="20.25" customHeight="1" spans="1:7">
      <c r="A34" s="59" t="s">
        <v>128</v>
      </c>
      <c r="B34" s="59" t="s">
        <v>129</v>
      </c>
      <c r="C34" s="58">
        <v>13000</v>
      </c>
      <c r="D34" s="58"/>
      <c r="E34" s="58"/>
      <c r="F34" s="58"/>
      <c r="G34" s="58">
        <v>13000</v>
      </c>
    </row>
    <row r="35" ht="20.25" customHeight="1" spans="1:7">
      <c r="A35" s="60" t="s">
        <v>130</v>
      </c>
      <c r="B35" s="60" t="s">
        <v>131</v>
      </c>
      <c r="C35" s="58">
        <v>13000</v>
      </c>
      <c r="D35" s="58"/>
      <c r="E35" s="58"/>
      <c r="F35" s="58"/>
      <c r="G35" s="58">
        <v>13000</v>
      </c>
    </row>
    <row r="36" s="49" customFormat="1" ht="20.25" customHeight="1" spans="1:7">
      <c r="A36" s="57" t="s">
        <v>132</v>
      </c>
      <c r="B36" s="57" t="s">
        <v>133</v>
      </c>
      <c r="C36" s="58">
        <v>946397</v>
      </c>
      <c r="D36" s="58">
        <v>946397</v>
      </c>
      <c r="E36" s="58">
        <v>946397</v>
      </c>
      <c r="F36" s="58"/>
      <c r="G36" s="58"/>
    </row>
    <row r="37" ht="20.25" customHeight="1" spans="1:7">
      <c r="A37" s="59" t="s">
        <v>134</v>
      </c>
      <c r="B37" s="59" t="s">
        <v>135</v>
      </c>
      <c r="C37" s="58">
        <v>946397</v>
      </c>
      <c r="D37" s="58">
        <v>946397</v>
      </c>
      <c r="E37" s="58">
        <v>946397</v>
      </c>
      <c r="F37" s="58"/>
      <c r="G37" s="58"/>
    </row>
    <row r="38" ht="20.25" customHeight="1" spans="1:7">
      <c r="A38" s="60" t="s">
        <v>136</v>
      </c>
      <c r="B38" s="60" t="s">
        <v>137</v>
      </c>
      <c r="C38" s="58">
        <v>207727</v>
      </c>
      <c r="D38" s="58">
        <v>207727</v>
      </c>
      <c r="E38" s="58">
        <v>207727</v>
      </c>
      <c r="F38" s="58"/>
      <c r="G38" s="58"/>
    </row>
    <row r="39" ht="20.25" customHeight="1" spans="1:7">
      <c r="A39" s="60" t="s">
        <v>138</v>
      </c>
      <c r="B39" s="60" t="s">
        <v>139</v>
      </c>
      <c r="C39" s="58">
        <v>383734</v>
      </c>
      <c r="D39" s="58">
        <v>383734</v>
      </c>
      <c r="E39" s="58">
        <v>383734</v>
      </c>
      <c r="F39" s="58"/>
      <c r="G39" s="58"/>
    </row>
    <row r="40" ht="20.25" customHeight="1" spans="1:7">
      <c r="A40" s="60" t="s">
        <v>140</v>
      </c>
      <c r="B40" s="60" t="s">
        <v>141</v>
      </c>
      <c r="C40" s="58">
        <v>336503</v>
      </c>
      <c r="D40" s="58">
        <v>336503</v>
      </c>
      <c r="E40" s="58">
        <v>336503</v>
      </c>
      <c r="F40" s="58"/>
      <c r="G40" s="58"/>
    </row>
    <row r="41" ht="20.25" customHeight="1" spans="1:7">
      <c r="A41" s="60" t="s">
        <v>142</v>
      </c>
      <c r="B41" s="60" t="s">
        <v>143</v>
      </c>
      <c r="C41" s="58">
        <v>18433</v>
      </c>
      <c r="D41" s="58">
        <v>18433</v>
      </c>
      <c r="E41" s="58">
        <v>18433</v>
      </c>
      <c r="F41" s="58"/>
      <c r="G41" s="58"/>
    </row>
    <row r="42" s="49" customFormat="1" ht="20.25" customHeight="1" spans="1:7">
      <c r="A42" s="57" t="s">
        <v>150</v>
      </c>
      <c r="B42" s="57" t="s">
        <v>151</v>
      </c>
      <c r="C42" s="58">
        <f>8520316.5+C48</f>
        <v>8970316.5</v>
      </c>
      <c r="D42" s="58"/>
      <c r="E42" s="58"/>
      <c r="F42" s="58"/>
      <c r="G42" s="58">
        <f>8520316.5+G48</f>
        <v>8970316.5</v>
      </c>
    </row>
    <row r="43" ht="20.25" customHeight="1" spans="1:7">
      <c r="A43" s="59" t="s">
        <v>156</v>
      </c>
      <c r="B43" s="59" t="s">
        <v>157</v>
      </c>
      <c r="C43" s="58">
        <v>138400</v>
      </c>
      <c r="D43" s="58"/>
      <c r="E43" s="58"/>
      <c r="F43" s="58"/>
      <c r="G43" s="58">
        <v>138400</v>
      </c>
    </row>
    <row r="44" ht="20.25" customHeight="1" spans="1:7">
      <c r="A44" s="60" t="s">
        <v>158</v>
      </c>
      <c r="B44" s="60" t="s">
        <v>159</v>
      </c>
      <c r="C44" s="58">
        <v>138400</v>
      </c>
      <c r="D44" s="58"/>
      <c r="E44" s="58"/>
      <c r="F44" s="58"/>
      <c r="G44" s="58">
        <v>138400</v>
      </c>
    </row>
    <row r="45" ht="20.25" customHeight="1" spans="1:7">
      <c r="A45" s="59" t="s">
        <v>160</v>
      </c>
      <c r="B45" s="59" t="s">
        <v>213</v>
      </c>
      <c r="C45" s="58">
        <v>905000</v>
      </c>
      <c r="D45" s="58"/>
      <c r="E45" s="58"/>
      <c r="F45" s="58"/>
      <c r="G45" s="58">
        <v>905000</v>
      </c>
    </row>
    <row r="46" ht="20.25" customHeight="1" spans="1:7">
      <c r="A46" s="60" t="s">
        <v>162</v>
      </c>
      <c r="B46" s="60" t="s">
        <v>163</v>
      </c>
      <c r="C46" s="58">
        <v>905000</v>
      </c>
      <c r="D46" s="58"/>
      <c r="E46" s="58"/>
      <c r="F46" s="58"/>
      <c r="G46" s="58">
        <v>905000</v>
      </c>
    </row>
    <row r="47" s="49" customFormat="1" ht="20.25" customHeight="1" spans="1:7">
      <c r="A47" s="59" t="s">
        <v>164</v>
      </c>
      <c r="B47" s="59" t="s">
        <v>165</v>
      </c>
      <c r="C47" s="58">
        <f>C48+C49</f>
        <v>7791703.5</v>
      </c>
      <c r="D47" s="58"/>
      <c r="E47" s="58"/>
      <c r="F47" s="58"/>
      <c r="G47" s="58">
        <v>7791703.5</v>
      </c>
    </row>
    <row r="48" s="49" customFormat="1" ht="20.25" customHeight="1" spans="1:7">
      <c r="A48" s="60">
        <v>2130701</v>
      </c>
      <c r="B48" s="60" t="s">
        <v>166</v>
      </c>
      <c r="C48" s="58">
        <v>450000</v>
      </c>
      <c r="D48" s="58"/>
      <c r="E48" s="58"/>
      <c r="F48" s="58"/>
      <c r="G48" s="58">
        <v>450000</v>
      </c>
    </row>
    <row r="49" ht="20.25" customHeight="1" spans="1:7">
      <c r="A49" s="60" t="s">
        <v>167</v>
      </c>
      <c r="B49" s="60" t="s">
        <v>168</v>
      </c>
      <c r="C49" s="58">
        <v>7341703.5</v>
      </c>
      <c r="D49" s="58"/>
      <c r="E49" s="58"/>
      <c r="F49" s="58"/>
      <c r="G49" s="58">
        <v>7341703.5</v>
      </c>
    </row>
    <row r="50" ht="20.25" customHeight="1" spans="1:7">
      <c r="A50" s="59" t="s">
        <v>169</v>
      </c>
      <c r="B50" s="59" t="s">
        <v>170</v>
      </c>
      <c r="C50" s="58">
        <v>135213</v>
      </c>
      <c r="D50" s="58"/>
      <c r="E50" s="58"/>
      <c r="F50" s="58"/>
      <c r="G50" s="58">
        <v>135213</v>
      </c>
    </row>
    <row r="51" ht="20.25" customHeight="1" spans="1:7">
      <c r="A51" s="60" t="s">
        <v>171</v>
      </c>
      <c r="B51" s="60" t="s">
        <v>170</v>
      </c>
      <c r="C51" s="58">
        <v>135213</v>
      </c>
      <c r="D51" s="58"/>
      <c r="E51" s="58"/>
      <c r="F51" s="58"/>
      <c r="G51" s="58">
        <v>135213</v>
      </c>
    </row>
    <row r="52" s="49" customFormat="1" ht="20.25" customHeight="1" spans="1:7">
      <c r="A52" s="57" t="s">
        <v>172</v>
      </c>
      <c r="B52" s="57" t="s">
        <v>173</v>
      </c>
      <c r="C52" s="58">
        <v>360968.92</v>
      </c>
      <c r="D52" s="58"/>
      <c r="E52" s="58"/>
      <c r="F52" s="58"/>
      <c r="G52" s="58">
        <v>360968.92</v>
      </c>
    </row>
    <row r="53" ht="20.25" customHeight="1" spans="1:7">
      <c r="A53" s="59" t="s">
        <v>174</v>
      </c>
      <c r="B53" s="59" t="s">
        <v>175</v>
      </c>
      <c r="C53" s="58">
        <v>360968.92</v>
      </c>
      <c r="D53" s="58"/>
      <c r="E53" s="58"/>
      <c r="F53" s="58"/>
      <c r="G53" s="58">
        <v>360968.92</v>
      </c>
    </row>
    <row r="54" ht="20.25" customHeight="1" spans="1:7">
      <c r="A54" s="60" t="s">
        <v>176</v>
      </c>
      <c r="B54" s="60" t="s">
        <v>177</v>
      </c>
      <c r="C54" s="58">
        <v>360968.92</v>
      </c>
      <c r="D54" s="58"/>
      <c r="E54" s="58"/>
      <c r="F54" s="58"/>
      <c r="G54" s="58">
        <v>360968.92</v>
      </c>
    </row>
    <row r="55" s="49" customFormat="1" ht="20.25" customHeight="1" spans="1:7">
      <c r="A55" s="57" t="s">
        <v>178</v>
      </c>
      <c r="B55" s="57" t="s">
        <v>179</v>
      </c>
      <c r="C55" s="58">
        <v>903384</v>
      </c>
      <c r="D55" s="58">
        <v>903384</v>
      </c>
      <c r="E55" s="58">
        <v>903384</v>
      </c>
      <c r="F55" s="58"/>
      <c r="G55" s="58"/>
    </row>
    <row r="56" ht="20.25" customHeight="1" spans="1:7">
      <c r="A56" s="59" t="s">
        <v>180</v>
      </c>
      <c r="B56" s="59" t="s">
        <v>181</v>
      </c>
      <c r="C56" s="58">
        <v>903384</v>
      </c>
      <c r="D56" s="58">
        <v>903384</v>
      </c>
      <c r="E56" s="58">
        <v>903384</v>
      </c>
      <c r="F56" s="58"/>
      <c r="G56" s="58"/>
    </row>
    <row r="57" ht="20.25" customHeight="1" spans="1:7">
      <c r="A57" s="60" t="s">
        <v>182</v>
      </c>
      <c r="B57" s="60" t="s">
        <v>183</v>
      </c>
      <c r="C57" s="58">
        <v>903384</v>
      </c>
      <c r="D57" s="58">
        <v>903384</v>
      </c>
      <c r="E57" s="58">
        <v>903384</v>
      </c>
      <c r="F57" s="58"/>
      <c r="G57" s="58"/>
    </row>
    <row r="58" s="49" customFormat="1" ht="20.25" customHeight="1" spans="1:7">
      <c r="A58" s="57">
        <v>224</v>
      </c>
      <c r="B58" s="57" t="s">
        <v>184</v>
      </c>
      <c r="C58" s="58">
        <v>130000</v>
      </c>
      <c r="D58" s="58"/>
      <c r="E58" s="58"/>
      <c r="F58" s="58"/>
      <c r="G58" s="58">
        <v>130000</v>
      </c>
    </row>
    <row r="59" s="49" customFormat="1" ht="20.25" customHeight="1" spans="1:7">
      <c r="A59" s="59">
        <v>22406</v>
      </c>
      <c r="B59" s="59" t="s">
        <v>185</v>
      </c>
      <c r="C59" s="58">
        <v>90000</v>
      </c>
      <c r="D59" s="58"/>
      <c r="E59" s="58"/>
      <c r="F59" s="58"/>
      <c r="G59" s="58">
        <v>90000</v>
      </c>
    </row>
    <row r="60" s="49" customFormat="1" ht="20.25" customHeight="1" spans="1:7">
      <c r="A60" s="60">
        <v>2240601</v>
      </c>
      <c r="B60" s="60" t="s">
        <v>186</v>
      </c>
      <c r="C60" s="58">
        <v>90000</v>
      </c>
      <c r="D60" s="58"/>
      <c r="E60" s="58"/>
      <c r="F60" s="58"/>
      <c r="G60" s="58">
        <v>90000</v>
      </c>
    </row>
    <row r="61" s="49" customFormat="1" ht="20.25" customHeight="1" spans="1:7">
      <c r="A61" s="59">
        <v>22407</v>
      </c>
      <c r="B61" s="59" t="s">
        <v>187</v>
      </c>
      <c r="C61" s="58">
        <v>40000</v>
      </c>
      <c r="D61" s="58"/>
      <c r="E61" s="58"/>
      <c r="F61" s="58"/>
      <c r="G61" s="58">
        <v>40000</v>
      </c>
    </row>
    <row r="62" s="49" customFormat="1" ht="20.25" customHeight="1" spans="1:7">
      <c r="A62" s="60">
        <v>2240703</v>
      </c>
      <c r="B62" s="60" t="s">
        <v>188</v>
      </c>
      <c r="C62" s="58">
        <v>40000</v>
      </c>
      <c r="D62" s="58"/>
      <c r="E62" s="58"/>
      <c r="F62" s="58"/>
      <c r="G62" s="58">
        <v>40000</v>
      </c>
    </row>
    <row r="63" s="49" customFormat="1" ht="20.25" customHeight="1" spans="1:7">
      <c r="A63" s="61" t="s">
        <v>193</v>
      </c>
      <c r="B63" s="61"/>
      <c r="C63" s="62">
        <f>C58+C55+C52+C42+C36+C22+C19+C16+C7</f>
        <v>24502254.96</v>
      </c>
      <c r="D63" s="62">
        <f>D55+D36+D22+D7</f>
        <v>11729996</v>
      </c>
      <c r="E63" s="62">
        <v>10733196</v>
      </c>
      <c r="F63" s="62">
        <v>996800</v>
      </c>
      <c r="G63" s="62">
        <f>G58+G52+G42+G22+G19+G16+G7</f>
        <v>12772258.96</v>
      </c>
    </row>
  </sheetData>
  <mergeCells count="7">
    <mergeCell ref="A2:G2"/>
    <mergeCell ref="A3:C3"/>
    <mergeCell ref="A4:B4"/>
    <mergeCell ref="D4:F4"/>
    <mergeCell ref="A63:B6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F26" sqref="F26"/>
    </sheetView>
  </sheetViews>
  <sheetFormatPr defaultColWidth="8.85" defaultRowHeight="15" customHeight="1" outlineLevelRow="6" outlineLevelCol="5"/>
  <cols>
    <col min="1" max="6" width="28.575" customWidth="1"/>
  </cols>
  <sheetData>
    <row r="1" ht="18.75" customHeight="1" spans="1:6">
      <c r="A1" s="86"/>
      <c r="B1" s="86"/>
      <c r="C1" s="70"/>
      <c r="D1" s="4"/>
      <c r="E1" s="4"/>
      <c r="F1" s="77" t="s">
        <v>214</v>
      </c>
    </row>
    <row r="2" ht="41.25" customHeight="1" spans="1:6">
      <c r="A2" s="71" t="s">
        <v>215</v>
      </c>
      <c r="B2" s="71"/>
      <c r="C2" s="71"/>
      <c r="D2" s="71"/>
      <c r="E2" s="71"/>
      <c r="F2" s="71"/>
    </row>
    <row r="3" ht="18.75" customHeight="1" spans="1:6">
      <c r="A3" s="6" t="str">
        <f>"单位名称："&amp;"老厂乡"</f>
        <v>单位名称：老厂乡</v>
      </c>
      <c r="B3" s="6"/>
      <c r="C3" s="6"/>
      <c r="D3" s="87"/>
      <c r="E3" s="4"/>
      <c r="F3" s="77" t="s">
        <v>31</v>
      </c>
    </row>
    <row r="4" ht="18.75" customHeight="1" spans="1:6">
      <c r="A4" s="18" t="s">
        <v>216</v>
      </c>
      <c r="B4" s="88" t="s">
        <v>217</v>
      </c>
      <c r="C4" s="88" t="s">
        <v>218</v>
      </c>
      <c r="D4" s="88"/>
      <c r="E4" s="88"/>
      <c r="F4" s="88" t="s">
        <v>219</v>
      </c>
    </row>
    <row r="5" ht="18.75" customHeight="1" spans="1:6">
      <c r="A5" s="18"/>
      <c r="B5" s="88"/>
      <c r="C5" s="88" t="s">
        <v>36</v>
      </c>
      <c r="D5" s="88" t="s">
        <v>220</v>
      </c>
      <c r="E5" s="88" t="s">
        <v>221</v>
      </c>
      <c r="F5" s="88"/>
    </row>
    <row r="6" ht="18.75" customHeight="1" spans="1:6">
      <c r="A6" s="73">
        <v>1</v>
      </c>
      <c r="B6" s="89">
        <v>2</v>
      </c>
      <c r="C6" s="73">
        <v>3</v>
      </c>
      <c r="D6" s="73">
        <v>4</v>
      </c>
      <c r="E6" s="73">
        <v>5</v>
      </c>
      <c r="F6" s="73">
        <v>6</v>
      </c>
    </row>
    <row r="7" ht="20.25" customHeight="1" spans="1:6">
      <c r="A7" s="24">
        <v>350000</v>
      </c>
      <c r="B7" s="24"/>
      <c r="C7" s="24">
        <v>345000</v>
      </c>
      <c r="D7" s="24"/>
      <c r="E7" s="24">
        <v>345000</v>
      </c>
      <c r="F7" s="24">
        <v>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7"/>
  <sheetViews>
    <sheetView showZeros="0" topLeftCell="A2" workbookViewId="0">
      <selection activeCell="E49" sqref="E49"/>
    </sheetView>
  </sheetViews>
  <sheetFormatPr defaultColWidth="8.85" defaultRowHeight="15" customHeight="1"/>
  <cols>
    <col min="1" max="7" width="28.575" customWidth="1"/>
    <col min="8" max="23" width="14.2833333333333" customWidth="1"/>
  </cols>
  <sheetData>
    <row r="1" ht="18.75" customHeight="1" spans="1:23">
      <c r="A1" s="4"/>
      <c r="B1" s="4"/>
      <c r="C1" s="4"/>
      <c r="D1" s="4"/>
      <c r="E1" s="4"/>
      <c r="F1" s="4"/>
      <c r="G1" s="4"/>
      <c r="H1" s="4"/>
      <c r="I1" s="4"/>
      <c r="J1" s="4"/>
      <c r="K1" s="4"/>
      <c r="L1" s="11"/>
      <c r="M1" s="11"/>
      <c r="N1" s="11"/>
      <c r="O1" s="11"/>
      <c r="P1" s="11"/>
      <c r="Q1" s="11"/>
      <c r="R1" s="11"/>
      <c r="S1" s="11"/>
      <c r="T1" s="11"/>
      <c r="U1" s="11"/>
      <c r="V1" s="11"/>
      <c r="W1" s="11" t="s">
        <v>222</v>
      </c>
    </row>
    <row r="2" ht="45" customHeight="1" spans="1:23">
      <c r="A2" s="5" t="s">
        <v>223</v>
      </c>
      <c r="B2" s="5"/>
      <c r="C2" s="5"/>
      <c r="D2" s="5"/>
      <c r="E2" s="5"/>
      <c r="F2" s="5"/>
      <c r="G2" s="5"/>
      <c r="H2" s="5"/>
      <c r="I2" s="5"/>
      <c r="J2" s="5"/>
      <c r="K2" s="5"/>
      <c r="L2" s="85"/>
      <c r="M2" s="85"/>
      <c r="N2" s="85"/>
      <c r="O2" s="85"/>
      <c r="P2" s="85"/>
      <c r="Q2" s="85"/>
      <c r="R2" s="85"/>
      <c r="S2" s="85"/>
      <c r="T2" s="85"/>
      <c r="U2" s="85"/>
      <c r="V2" s="85"/>
      <c r="W2" s="85"/>
    </row>
    <row r="3" ht="18.75" customHeight="1" spans="1:23">
      <c r="A3" s="6" t="str">
        <f>"单位名称："&amp;"老厂乡"</f>
        <v>单位名称：老厂乡</v>
      </c>
      <c r="B3" s="6"/>
      <c r="C3" s="6"/>
      <c r="D3" s="6"/>
      <c r="E3" s="6"/>
      <c r="F3" s="6"/>
      <c r="G3" s="6"/>
      <c r="H3" s="84"/>
      <c r="I3" s="84"/>
      <c r="J3" s="84"/>
      <c r="K3" s="84"/>
      <c r="L3" s="12"/>
      <c r="M3" s="12"/>
      <c r="N3" s="12"/>
      <c r="O3" s="12"/>
      <c r="P3" s="12"/>
      <c r="Q3" s="12"/>
      <c r="R3" s="12"/>
      <c r="S3" s="12"/>
      <c r="T3" s="12"/>
      <c r="U3" s="12"/>
      <c r="V3" s="12"/>
      <c r="W3" s="12" t="s">
        <v>31</v>
      </c>
    </row>
    <row r="4" ht="18.75" customHeight="1" spans="1:23">
      <c r="A4" s="80" t="s">
        <v>224</v>
      </c>
      <c r="B4" s="80" t="s">
        <v>225</v>
      </c>
      <c r="C4" s="80" t="s">
        <v>226</v>
      </c>
      <c r="D4" s="80" t="s">
        <v>227</v>
      </c>
      <c r="E4" s="80" t="s">
        <v>228</v>
      </c>
      <c r="F4" s="80" t="s">
        <v>229</v>
      </c>
      <c r="G4" s="80" t="s">
        <v>230</v>
      </c>
      <c r="H4" s="81" t="s">
        <v>34</v>
      </c>
      <c r="I4" s="81" t="s">
        <v>231</v>
      </c>
      <c r="J4" s="80"/>
      <c r="K4" s="80"/>
      <c r="L4" s="80"/>
      <c r="M4" s="80"/>
      <c r="N4" s="80" t="s">
        <v>232</v>
      </c>
      <c r="O4" s="80"/>
      <c r="P4" s="80"/>
      <c r="Q4" s="80" t="s">
        <v>40</v>
      </c>
      <c r="R4" s="80" t="s">
        <v>66</v>
      </c>
      <c r="S4" s="80"/>
      <c r="T4" s="80"/>
      <c r="U4" s="80"/>
      <c r="V4" s="80"/>
      <c r="W4" s="80"/>
    </row>
    <row r="5" ht="18.75" customHeight="1" spans="1:23">
      <c r="A5" s="80"/>
      <c r="B5" s="80"/>
      <c r="C5" s="80"/>
      <c r="D5" s="80"/>
      <c r="E5" s="80"/>
      <c r="F5" s="80"/>
      <c r="G5" s="80"/>
      <c r="H5" s="81" t="s">
        <v>233</v>
      </c>
      <c r="I5" s="81" t="s">
        <v>234</v>
      </c>
      <c r="J5" s="80" t="s">
        <v>38</v>
      </c>
      <c r="K5" s="80" t="s">
        <v>39</v>
      </c>
      <c r="L5" s="80"/>
      <c r="M5" s="80"/>
      <c r="N5" s="80" t="s">
        <v>232</v>
      </c>
      <c r="O5" s="80" t="s">
        <v>38</v>
      </c>
      <c r="P5" s="80" t="s">
        <v>39</v>
      </c>
      <c r="Q5" s="80" t="s">
        <v>40</v>
      </c>
      <c r="R5" s="80" t="s">
        <v>66</v>
      </c>
      <c r="S5" s="80" t="s">
        <v>43</v>
      </c>
      <c r="T5" s="80" t="s">
        <v>44</v>
      </c>
      <c r="U5" s="80" t="s">
        <v>45</v>
      </c>
      <c r="V5" s="80" t="s">
        <v>46</v>
      </c>
      <c r="W5" s="80" t="s">
        <v>47</v>
      </c>
    </row>
    <row r="6" ht="18.75" customHeight="1" spans="1:23">
      <c r="A6" s="80"/>
      <c r="B6" s="80"/>
      <c r="C6" s="80"/>
      <c r="D6" s="80"/>
      <c r="E6" s="80"/>
      <c r="F6" s="80"/>
      <c r="G6" s="80"/>
      <c r="H6" s="81"/>
      <c r="I6" s="81" t="s">
        <v>235</v>
      </c>
      <c r="J6" s="80" t="s">
        <v>236</v>
      </c>
      <c r="K6" s="80" t="s">
        <v>237</v>
      </c>
      <c r="L6" s="80" t="s">
        <v>238</v>
      </c>
      <c r="M6" s="80" t="s">
        <v>239</v>
      </c>
      <c r="N6" s="80" t="s">
        <v>37</v>
      </c>
      <c r="O6" s="80" t="s">
        <v>38</v>
      </c>
      <c r="P6" s="80" t="s">
        <v>39</v>
      </c>
      <c r="Q6" s="80"/>
      <c r="R6" s="80" t="s">
        <v>36</v>
      </c>
      <c r="S6" s="80" t="s">
        <v>43</v>
      </c>
      <c r="T6" s="80" t="s">
        <v>44</v>
      </c>
      <c r="U6" s="80" t="s">
        <v>45</v>
      </c>
      <c r="V6" s="80" t="s">
        <v>46</v>
      </c>
      <c r="W6" s="80" t="s">
        <v>47</v>
      </c>
    </row>
    <row r="7" ht="22.65" customHeight="1" spans="1:23">
      <c r="A7" s="80"/>
      <c r="B7" s="80"/>
      <c r="C7" s="80"/>
      <c r="D7" s="80"/>
      <c r="E7" s="80"/>
      <c r="F7" s="80"/>
      <c r="G7" s="80"/>
      <c r="H7" s="81"/>
      <c r="I7" s="81" t="s">
        <v>36</v>
      </c>
      <c r="J7" s="80"/>
      <c r="K7" s="80"/>
      <c r="L7" s="80"/>
      <c r="M7" s="80"/>
      <c r="N7" s="80"/>
      <c r="O7" s="80"/>
      <c r="P7" s="80"/>
      <c r="Q7" s="80"/>
      <c r="R7" s="80"/>
      <c r="S7" s="80"/>
      <c r="T7" s="80"/>
      <c r="U7" s="80"/>
      <c r="V7" s="80"/>
      <c r="W7" s="80"/>
    </row>
    <row r="8" ht="18.75" customHeight="1" spans="1:23">
      <c r="A8" s="81" t="s">
        <v>48</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c r="S8" s="81">
        <v>19</v>
      </c>
      <c r="T8" s="81">
        <v>20</v>
      </c>
      <c r="U8" s="81">
        <v>21</v>
      </c>
      <c r="V8" s="81">
        <v>22</v>
      </c>
      <c r="W8" s="81">
        <v>23</v>
      </c>
    </row>
    <row r="9" ht="18.75" customHeight="1" spans="1:23">
      <c r="A9" s="82" t="s">
        <v>58</v>
      </c>
      <c r="B9" s="82"/>
      <c r="C9" s="9"/>
      <c r="D9" s="82"/>
      <c r="E9" s="82"/>
      <c r="F9" s="82"/>
      <c r="G9" s="82"/>
      <c r="H9" s="24">
        <v>11729996</v>
      </c>
      <c r="I9" s="24">
        <v>11729996</v>
      </c>
      <c r="J9" s="24"/>
      <c r="K9" s="24"/>
      <c r="L9" s="24">
        <v>11729996</v>
      </c>
      <c r="M9" s="24"/>
      <c r="N9" s="24"/>
      <c r="O9" s="24"/>
      <c r="P9" s="24"/>
      <c r="Q9" s="24"/>
      <c r="R9" s="24"/>
      <c r="S9" s="24"/>
      <c r="T9" s="24"/>
      <c r="U9" s="24"/>
      <c r="V9" s="24"/>
      <c r="W9" s="24"/>
    </row>
    <row r="10" ht="18.75" customHeight="1" spans="1:23">
      <c r="A10" s="83" t="s">
        <v>60</v>
      </c>
      <c r="B10" s="82" t="s">
        <v>240</v>
      </c>
      <c r="C10" s="9" t="s">
        <v>241</v>
      </c>
      <c r="D10" s="82" t="s">
        <v>83</v>
      </c>
      <c r="E10" s="82" t="s">
        <v>84</v>
      </c>
      <c r="F10" s="82" t="s">
        <v>242</v>
      </c>
      <c r="G10" s="82" t="s">
        <v>243</v>
      </c>
      <c r="H10" s="24">
        <v>99000</v>
      </c>
      <c r="I10" s="24">
        <v>99000</v>
      </c>
      <c r="J10" s="24"/>
      <c r="K10" s="24"/>
      <c r="L10" s="24">
        <v>99000</v>
      </c>
      <c r="M10" s="24"/>
      <c r="N10" s="24"/>
      <c r="O10" s="24"/>
      <c r="P10" s="22"/>
      <c r="Q10" s="24"/>
      <c r="R10" s="24"/>
      <c r="S10" s="24"/>
      <c r="T10" s="24"/>
      <c r="U10" s="24"/>
      <c r="V10" s="24"/>
      <c r="W10" s="24"/>
    </row>
    <row r="11" ht="18.75" customHeight="1" spans="1:23">
      <c r="A11" s="83" t="s">
        <v>60</v>
      </c>
      <c r="B11" s="82" t="s">
        <v>240</v>
      </c>
      <c r="C11" s="9" t="s">
        <v>241</v>
      </c>
      <c r="D11" s="82" t="s">
        <v>85</v>
      </c>
      <c r="E11" s="82" t="s">
        <v>86</v>
      </c>
      <c r="F11" s="82" t="s">
        <v>242</v>
      </c>
      <c r="G11" s="82" t="s">
        <v>243</v>
      </c>
      <c r="H11" s="24">
        <v>198000</v>
      </c>
      <c r="I11" s="24">
        <v>198000</v>
      </c>
      <c r="J11" s="24"/>
      <c r="K11" s="24"/>
      <c r="L11" s="24">
        <v>198000</v>
      </c>
      <c r="M11" s="24"/>
      <c r="N11" s="24"/>
      <c r="O11" s="24"/>
      <c r="P11" s="22"/>
      <c r="Q11" s="24"/>
      <c r="R11" s="24"/>
      <c r="S11" s="24"/>
      <c r="T11" s="24"/>
      <c r="U11" s="24"/>
      <c r="V11" s="24"/>
      <c r="W11" s="24"/>
    </row>
    <row r="12" ht="18.75" customHeight="1" spans="1:23">
      <c r="A12" s="83" t="s">
        <v>60</v>
      </c>
      <c r="B12" s="82" t="s">
        <v>244</v>
      </c>
      <c r="C12" s="9" t="s">
        <v>245</v>
      </c>
      <c r="D12" s="82" t="s">
        <v>83</v>
      </c>
      <c r="E12" s="82" t="s">
        <v>84</v>
      </c>
      <c r="F12" s="82" t="s">
        <v>246</v>
      </c>
      <c r="G12" s="82" t="s">
        <v>247</v>
      </c>
      <c r="H12" s="24">
        <v>875136</v>
      </c>
      <c r="I12" s="24">
        <v>875136</v>
      </c>
      <c r="J12" s="24"/>
      <c r="K12" s="24"/>
      <c r="L12" s="24">
        <v>875136</v>
      </c>
      <c r="M12" s="24"/>
      <c r="N12" s="24"/>
      <c r="O12" s="24"/>
      <c r="P12" s="22"/>
      <c r="Q12" s="24"/>
      <c r="R12" s="24"/>
      <c r="S12" s="24"/>
      <c r="T12" s="24"/>
      <c r="U12" s="24"/>
      <c r="V12" s="24"/>
      <c r="W12" s="24"/>
    </row>
    <row r="13" ht="18.75" customHeight="1" spans="1:23">
      <c r="A13" s="83" t="s">
        <v>60</v>
      </c>
      <c r="B13" s="82" t="s">
        <v>244</v>
      </c>
      <c r="C13" s="9" t="s">
        <v>245</v>
      </c>
      <c r="D13" s="82" t="s">
        <v>83</v>
      </c>
      <c r="E13" s="82" t="s">
        <v>84</v>
      </c>
      <c r="F13" s="82" t="s">
        <v>248</v>
      </c>
      <c r="G13" s="82" t="s">
        <v>249</v>
      </c>
      <c r="H13" s="24">
        <v>132000</v>
      </c>
      <c r="I13" s="24">
        <v>132000</v>
      </c>
      <c r="J13" s="24"/>
      <c r="K13" s="24"/>
      <c r="L13" s="24">
        <v>132000</v>
      </c>
      <c r="M13" s="24"/>
      <c r="N13" s="24"/>
      <c r="O13" s="24"/>
      <c r="P13" s="22"/>
      <c r="Q13" s="24"/>
      <c r="R13" s="24"/>
      <c r="S13" s="24"/>
      <c r="T13" s="24"/>
      <c r="U13" s="24"/>
      <c r="V13" s="24"/>
      <c r="W13" s="24"/>
    </row>
    <row r="14" ht="18.75" customHeight="1" spans="1:23">
      <c r="A14" s="83" t="s">
        <v>60</v>
      </c>
      <c r="B14" s="82" t="s">
        <v>244</v>
      </c>
      <c r="C14" s="9" t="s">
        <v>245</v>
      </c>
      <c r="D14" s="82" t="s">
        <v>83</v>
      </c>
      <c r="E14" s="82" t="s">
        <v>84</v>
      </c>
      <c r="F14" s="82" t="s">
        <v>248</v>
      </c>
      <c r="G14" s="82" t="s">
        <v>249</v>
      </c>
      <c r="H14" s="24">
        <v>1288356</v>
      </c>
      <c r="I14" s="24">
        <v>1288356</v>
      </c>
      <c r="J14" s="24"/>
      <c r="K14" s="24"/>
      <c r="L14" s="24">
        <v>1288356</v>
      </c>
      <c r="M14" s="24"/>
      <c r="N14" s="24"/>
      <c r="O14" s="24"/>
      <c r="P14" s="22"/>
      <c r="Q14" s="24"/>
      <c r="R14" s="24"/>
      <c r="S14" s="24"/>
      <c r="T14" s="24"/>
      <c r="U14" s="24"/>
      <c r="V14" s="24"/>
      <c r="W14" s="24"/>
    </row>
    <row r="15" ht="18.75" customHeight="1" spans="1:23">
      <c r="A15" s="83" t="s">
        <v>60</v>
      </c>
      <c r="B15" s="82" t="s">
        <v>250</v>
      </c>
      <c r="C15" s="9" t="s">
        <v>251</v>
      </c>
      <c r="D15" s="82" t="s">
        <v>85</v>
      </c>
      <c r="E15" s="82" t="s">
        <v>86</v>
      </c>
      <c r="F15" s="82" t="s">
        <v>246</v>
      </c>
      <c r="G15" s="82" t="s">
        <v>247</v>
      </c>
      <c r="H15" s="24">
        <v>1552548</v>
      </c>
      <c r="I15" s="24">
        <v>1552548</v>
      </c>
      <c r="J15" s="24"/>
      <c r="K15" s="24"/>
      <c r="L15" s="24">
        <v>1552548</v>
      </c>
      <c r="M15" s="24"/>
      <c r="N15" s="24"/>
      <c r="O15" s="24"/>
      <c r="P15" s="22"/>
      <c r="Q15" s="24"/>
      <c r="R15" s="24"/>
      <c r="S15" s="24"/>
      <c r="T15" s="24"/>
      <c r="U15" s="24"/>
      <c r="V15" s="24"/>
      <c r="W15" s="24"/>
    </row>
    <row r="16" ht="18.75" customHeight="1" spans="1:23">
      <c r="A16" s="83" t="s">
        <v>60</v>
      </c>
      <c r="B16" s="82" t="s">
        <v>250</v>
      </c>
      <c r="C16" s="9" t="s">
        <v>251</v>
      </c>
      <c r="D16" s="82" t="s">
        <v>85</v>
      </c>
      <c r="E16" s="82" t="s">
        <v>86</v>
      </c>
      <c r="F16" s="82" t="s">
        <v>248</v>
      </c>
      <c r="G16" s="82" t="s">
        <v>249</v>
      </c>
      <c r="H16" s="24">
        <v>218712</v>
      </c>
      <c r="I16" s="24">
        <v>218712</v>
      </c>
      <c r="J16" s="24"/>
      <c r="K16" s="24"/>
      <c r="L16" s="24">
        <v>218712</v>
      </c>
      <c r="M16" s="24"/>
      <c r="N16" s="24"/>
      <c r="O16" s="24"/>
      <c r="P16" s="22"/>
      <c r="Q16" s="24"/>
      <c r="R16" s="24"/>
      <c r="S16" s="24"/>
      <c r="T16" s="24"/>
      <c r="U16" s="24"/>
      <c r="V16" s="24"/>
      <c r="W16" s="24"/>
    </row>
    <row r="17" ht="18.75" customHeight="1" spans="1:23">
      <c r="A17" s="83" t="s">
        <v>60</v>
      </c>
      <c r="B17" s="82" t="s">
        <v>250</v>
      </c>
      <c r="C17" s="9" t="s">
        <v>251</v>
      </c>
      <c r="D17" s="82" t="s">
        <v>85</v>
      </c>
      <c r="E17" s="82" t="s">
        <v>86</v>
      </c>
      <c r="F17" s="82" t="s">
        <v>248</v>
      </c>
      <c r="G17" s="82" t="s">
        <v>249</v>
      </c>
      <c r="H17" s="24">
        <v>252000</v>
      </c>
      <c r="I17" s="24">
        <v>252000</v>
      </c>
      <c r="J17" s="24"/>
      <c r="K17" s="24"/>
      <c r="L17" s="24">
        <v>252000</v>
      </c>
      <c r="M17" s="24"/>
      <c r="N17" s="24"/>
      <c r="O17" s="24"/>
      <c r="P17" s="22"/>
      <c r="Q17" s="24"/>
      <c r="R17" s="24"/>
      <c r="S17" s="24"/>
      <c r="T17" s="24"/>
      <c r="U17" s="24"/>
      <c r="V17" s="24"/>
      <c r="W17" s="24"/>
    </row>
    <row r="18" ht="18.75" customHeight="1" spans="1:23">
      <c r="A18" s="83" t="s">
        <v>60</v>
      </c>
      <c r="B18" s="82" t="s">
        <v>250</v>
      </c>
      <c r="C18" s="9" t="s">
        <v>251</v>
      </c>
      <c r="D18" s="82" t="s">
        <v>85</v>
      </c>
      <c r="E18" s="82" t="s">
        <v>86</v>
      </c>
      <c r="F18" s="82" t="s">
        <v>252</v>
      </c>
      <c r="G18" s="82" t="s">
        <v>253</v>
      </c>
      <c r="H18" s="24">
        <v>1260000</v>
      </c>
      <c r="I18" s="24">
        <v>1260000</v>
      </c>
      <c r="J18" s="24"/>
      <c r="K18" s="24"/>
      <c r="L18" s="24">
        <v>1260000</v>
      </c>
      <c r="M18" s="24"/>
      <c r="N18" s="24"/>
      <c r="O18" s="24"/>
      <c r="P18" s="22"/>
      <c r="Q18" s="24"/>
      <c r="R18" s="24"/>
      <c r="S18" s="24"/>
      <c r="T18" s="24"/>
      <c r="U18" s="24"/>
      <c r="V18" s="24"/>
      <c r="W18" s="24"/>
    </row>
    <row r="19" ht="18.75" customHeight="1" spans="1:23">
      <c r="A19" s="83" t="s">
        <v>60</v>
      </c>
      <c r="B19" s="82" t="s">
        <v>250</v>
      </c>
      <c r="C19" s="9" t="s">
        <v>251</v>
      </c>
      <c r="D19" s="82" t="s">
        <v>85</v>
      </c>
      <c r="E19" s="82" t="s">
        <v>86</v>
      </c>
      <c r="F19" s="82" t="s">
        <v>252</v>
      </c>
      <c r="G19" s="82" t="s">
        <v>253</v>
      </c>
      <c r="H19" s="24">
        <v>648480</v>
      </c>
      <c r="I19" s="24">
        <v>648480</v>
      </c>
      <c r="J19" s="24"/>
      <c r="K19" s="24"/>
      <c r="L19" s="24">
        <v>648480</v>
      </c>
      <c r="M19" s="24"/>
      <c r="N19" s="24"/>
      <c r="O19" s="24"/>
      <c r="P19" s="22"/>
      <c r="Q19" s="24"/>
      <c r="R19" s="24"/>
      <c r="S19" s="24"/>
      <c r="T19" s="24"/>
      <c r="U19" s="24"/>
      <c r="V19" s="24"/>
      <c r="W19" s="24"/>
    </row>
    <row r="20" ht="18.75" customHeight="1" spans="1:23">
      <c r="A20" s="83" t="s">
        <v>60</v>
      </c>
      <c r="B20" s="82" t="s">
        <v>254</v>
      </c>
      <c r="C20" s="9" t="s">
        <v>255</v>
      </c>
      <c r="D20" s="82" t="s">
        <v>83</v>
      </c>
      <c r="E20" s="82" t="s">
        <v>84</v>
      </c>
      <c r="F20" s="82" t="s">
        <v>256</v>
      </c>
      <c r="G20" s="82" t="s">
        <v>257</v>
      </c>
      <c r="H20" s="24">
        <v>776</v>
      </c>
      <c r="I20" s="24">
        <v>776</v>
      </c>
      <c r="J20" s="24"/>
      <c r="K20" s="24"/>
      <c r="L20" s="24">
        <v>776</v>
      </c>
      <c r="M20" s="24"/>
      <c r="N20" s="24"/>
      <c r="O20" s="24"/>
      <c r="P20" s="22"/>
      <c r="Q20" s="24"/>
      <c r="R20" s="24"/>
      <c r="S20" s="24"/>
      <c r="T20" s="24"/>
      <c r="U20" s="24"/>
      <c r="V20" s="24"/>
      <c r="W20" s="24"/>
    </row>
    <row r="21" ht="18.75" customHeight="1" spans="1:23">
      <c r="A21" s="83" t="s">
        <v>60</v>
      </c>
      <c r="B21" s="82" t="s">
        <v>254</v>
      </c>
      <c r="C21" s="9" t="s">
        <v>255</v>
      </c>
      <c r="D21" s="82" t="s">
        <v>85</v>
      </c>
      <c r="E21" s="82" t="s">
        <v>86</v>
      </c>
      <c r="F21" s="82" t="s">
        <v>256</v>
      </c>
      <c r="G21" s="82" t="s">
        <v>257</v>
      </c>
      <c r="H21" s="24">
        <v>30903</v>
      </c>
      <c r="I21" s="24">
        <v>30903</v>
      </c>
      <c r="J21" s="24"/>
      <c r="K21" s="24"/>
      <c r="L21" s="24">
        <v>30903</v>
      </c>
      <c r="M21" s="24"/>
      <c r="N21" s="24"/>
      <c r="O21" s="24"/>
      <c r="P21" s="22"/>
      <c r="Q21" s="24"/>
      <c r="R21" s="24"/>
      <c r="S21" s="24"/>
      <c r="T21" s="24"/>
      <c r="U21" s="24"/>
      <c r="V21" s="24"/>
      <c r="W21" s="24"/>
    </row>
    <row r="22" ht="18.75" customHeight="1" spans="1:23">
      <c r="A22" s="83" t="s">
        <v>60</v>
      </c>
      <c r="B22" s="82" t="s">
        <v>254</v>
      </c>
      <c r="C22" s="9" t="s">
        <v>255</v>
      </c>
      <c r="D22" s="82" t="s">
        <v>112</v>
      </c>
      <c r="E22" s="82" t="s">
        <v>113</v>
      </c>
      <c r="F22" s="82" t="s">
        <v>258</v>
      </c>
      <c r="G22" s="82" t="s">
        <v>259</v>
      </c>
      <c r="H22" s="24">
        <v>1085600</v>
      </c>
      <c r="I22" s="24">
        <v>1085600</v>
      </c>
      <c r="J22" s="24"/>
      <c r="K22" s="24"/>
      <c r="L22" s="24">
        <v>1085600</v>
      </c>
      <c r="M22" s="24"/>
      <c r="N22" s="24"/>
      <c r="O22" s="24"/>
      <c r="P22" s="22"/>
      <c r="Q22" s="24"/>
      <c r="R22" s="24"/>
      <c r="S22" s="24"/>
      <c r="T22" s="24"/>
      <c r="U22" s="24"/>
      <c r="V22" s="24"/>
      <c r="W22" s="24"/>
    </row>
    <row r="23" ht="18.75" customHeight="1" spans="1:23">
      <c r="A23" s="83" t="s">
        <v>60</v>
      </c>
      <c r="B23" s="82" t="s">
        <v>254</v>
      </c>
      <c r="C23" s="9" t="s">
        <v>255</v>
      </c>
      <c r="D23" s="82" t="s">
        <v>136</v>
      </c>
      <c r="E23" s="82" t="s">
        <v>137</v>
      </c>
      <c r="F23" s="82" t="s">
        <v>260</v>
      </c>
      <c r="G23" s="82" t="s">
        <v>261</v>
      </c>
      <c r="H23" s="24">
        <v>196738</v>
      </c>
      <c r="I23" s="24">
        <v>196738</v>
      </c>
      <c r="J23" s="24"/>
      <c r="K23" s="24"/>
      <c r="L23" s="24">
        <v>196738</v>
      </c>
      <c r="M23" s="24"/>
      <c r="N23" s="24"/>
      <c r="O23" s="24"/>
      <c r="P23" s="22"/>
      <c r="Q23" s="24"/>
      <c r="R23" s="24"/>
      <c r="S23" s="24"/>
      <c r="T23" s="24"/>
      <c r="U23" s="24"/>
      <c r="V23" s="24"/>
      <c r="W23" s="24"/>
    </row>
    <row r="24" ht="18.75" customHeight="1" spans="1:23">
      <c r="A24" s="83" t="s">
        <v>60</v>
      </c>
      <c r="B24" s="82" t="s">
        <v>254</v>
      </c>
      <c r="C24" s="9" t="s">
        <v>255</v>
      </c>
      <c r="D24" s="82" t="s">
        <v>136</v>
      </c>
      <c r="E24" s="82" t="s">
        <v>137</v>
      </c>
      <c r="F24" s="82" t="s">
        <v>260</v>
      </c>
      <c r="G24" s="82" t="s">
        <v>261</v>
      </c>
      <c r="H24" s="24">
        <v>10989</v>
      </c>
      <c r="I24" s="24">
        <v>10989</v>
      </c>
      <c r="J24" s="24"/>
      <c r="K24" s="24"/>
      <c r="L24" s="24">
        <v>10989</v>
      </c>
      <c r="M24" s="24"/>
      <c r="N24" s="24"/>
      <c r="O24" s="24"/>
      <c r="P24" s="22"/>
      <c r="Q24" s="24"/>
      <c r="R24" s="24"/>
      <c r="S24" s="24"/>
      <c r="T24" s="24"/>
      <c r="U24" s="24"/>
      <c r="V24" s="24"/>
      <c r="W24" s="24"/>
    </row>
    <row r="25" ht="18.75" customHeight="1" spans="1:23">
      <c r="A25" s="83" t="s">
        <v>60</v>
      </c>
      <c r="B25" s="82" t="s">
        <v>254</v>
      </c>
      <c r="C25" s="9" t="s">
        <v>255</v>
      </c>
      <c r="D25" s="82" t="s">
        <v>138</v>
      </c>
      <c r="E25" s="82" t="s">
        <v>139</v>
      </c>
      <c r="F25" s="82" t="s">
        <v>260</v>
      </c>
      <c r="G25" s="82" t="s">
        <v>261</v>
      </c>
      <c r="H25" s="24">
        <v>17316</v>
      </c>
      <c r="I25" s="24">
        <v>17316</v>
      </c>
      <c r="J25" s="24"/>
      <c r="K25" s="24"/>
      <c r="L25" s="24">
        <v>17316</v>
      </c>
      <c r="M25" s="24"/>
      <c r="N25" s="24"/>
      <c r="O25" s="24"/>
      <c r="P25" s="22"/>
      <c r="Q25" s="24"/>
      <c r="R25" s="24"/>
      <c r="S25" s="24"/>
      <c r="T25" s="24"/>
      <c r="U25" s="24"/>
      <c r="V25" s="24"/>
      <c r="W25" s="24"/>
    </row>
    <row r="26" ht="18.75" customHeight="1" spans="1:23">
      <c r="A26" s="83" t="s">
        <v>60</v>
      </c>
      <c r="B26" s="82" t="s">
        <v>254</v>
      </c>
      <c r="C26" s="9" t="s">
        <v>255</v>
      </c>
      <c r="D26" s="82" t="s">
        <v>138</v>
      </c>
      <c r="E26" s="82" t="s">
        <v>139</v>
      </c>
      <c r="F26" s="82" t="s">
        <v>260</v>
      </c>
      <c r="G26" s="82" t="s">
        <v>261</v>
      </c>
      <c r="H26" s="24">
        <v>366418</v>
      </c>
      <c r="I26" s="24">
        <v>366418</v>
      </c>
      <c r="J26" s="24"/>
      <c r="K26" s="24"/>
      <c r="L26" s="24">
        <v>366418</v>
      </c>
      <c r="M26" s="24"/>
      <c r="N26" s="24"/>
      <c r="O26" s="24"/>
      <c r="P26" s="22"/>
      <c r="Q26" s="24"/>
      <c r="R26" s="24"/>
      <c r="S26" s="24"/>
      <c r="T26" s="24"/>
      <c r="U26" s="24"/>
      <c r="V26" s="24"/>
      <c r="W26" s="24"/>
    </row>
    <row r="27" ht="18.75" customHeight="1" spans="1:23">
      <c r="A27" s="83" t="s">
        <v>60</v>
      </c>
      <c r="B27" s="82" t="s">
        <v>254</v>
      </c>
      <c r="C27" s="9" t="s">
        <v>255</v>
      </c>
      <c r="D27" s="82" t="s">
        <v>140</v>
      </c>
      <c r="E27" s="82" t="s">
        <v>141</v>
      </c>
      <c r="F27" s="82" t="s">
        <v>262</v>
      </c>
      <c r="G27" s="82" t="s">
        <v>263</v>
      </c>
      <c r="H27" s="24">
        <v>336503</v>
      </c>
      <c r="I27" s="24">
        <v>336503</v>
      </c>
      <c r="J27" s="24"/>
      <c r="K27" s="24"/>
      <c r="L27" s="24">
        <v>336503</v>
      </c>
      <c r="M27" s="24"/>
      <c r="N27" s="24"/>
      <c r="O27" s="24"/>
      <c r="P27" s="22"/>
      <c r="Q27" s="24"/>
      <c r="R27" s="24"/>
      <c r="S27" s="24"/>
      <c r="T27" s="24"/>
      <c r="U27" s="24"/>
      <c r="V27" s="24"/>
      <c r="W27" s="24"/>
    </row>
    <row r="28" ht="18.75" customHeight="1" spans="1:23">
      <c r="A28" s="83" t="s">
        <v>60</v>
      </c>
      <c r="B28" s="82" t="s">
        <v>254</v>
      </c>
      <c r="C28" s="9" t="s">
        <v>255</v>
      </c>
      <c r="D28" s="82" t="s">
        <v>142</v>
      </c>
      <c r="E28" s="82" t="s">
        <v>143</v>
      </c>
      <c r="F28" s="82" t="s">
        <v>256</v>
      </c>
      <c r="G28" s="82" t="s">
        <v>257</v>
      </c>
      <c r="H28" s="24">
        <v>13570</v>
      </c>
      <c r="I28" s="24">
        <v>13570</v>
      </c>
      <c r="J28" s="24"/>
      <c r="K28" s="24"/>
      <c r="L28" s="24">
        <v>13570</v>
      </c>
      <c r="M28" s="24"/>
      <c r="N28" s="24"/>
      <c r="O28" s="24"/>
      <c r="P28" s="22"/>
      <c r="Q28" s="24"/>
      <c r="R28" s="24"/>
      <c r="S28" s="24"/>
      <c r="T28" s="24"/>
      <c r="U28" s="24"/>
      <c r="V28" s="24"/>
      <c r="W28" s="24"/>
    </row>
    <row r="29" ht="18.75" customHeight="1" spans="1:23">
      <c r="A29" s="83" t="s">
        <v>60</v>
      </c>
      <c r="B29" s="82" t="s">
        <v>264</v>
      </c>
      <c r="C29" s="9" t="s">
        <v>183</v>
      </c>
      <c r="D29" s="82" t="s">
        <v>182</v>
      </c>
      <c r="E29" s="82" t="s">
        <v>183</v>
      </c>
      <c r="F29" s="82" t="s">
        <v>265</v>
      </c>
      <c r="G29" s="82" t="s">
        <v>183</v>
      </c>
      <c r="H29" s="24">
        <v>903384</v>
      </c>
      <c r="I29" s="24">
        <v>903384</v>
      </c>
      <c r="J29" s="24"/>
      <c r="K29" s="24"/>
      <c r="L29" s="24">
        <v>903384</v>
      </c>
      <c r="M29" s="24"/>
      <c r="N29" s="24"/>
      <c r="O29" s="24"/>
      <c r="P29" s="22"/>
      <c r="Q29" s="24"/>
      <c r="R29" s="24"/>
      <c r="S29" s="24"/>
      <c r="T29" s="24"/>
      <c r="U29" s="24"/>
      <c r="V29" s="24"/>
      <c r="W29" s="24"/>
    </row>
    <row r="30" ht="18.75" customHeight="1" spans="1:23">
      <c r="A30" s="83" t="s">
        <v>60</v>
      </c>
      <c r="B30" s="82" t="s">
        <v>266</v>
      </c>
      <c r="C30" s="9" t="s">
        <v>267</v>
      </c>
      <c r="D30" s="82" t="s">
        <v>83</v>
      </c>
      <c r="E30" s="82" t="s">
        <v>84</v>
      </c>
      <c r="F30" s="82" t="s">
        <v>268</v>
      </c>
      <c r="G30" s="82" t="s">
        <v>269</v>
      </c>
      <c r="H30" s="24">
        <v>196800</v>
      </c>
      <c r="I30" s="24">
        <v>196800</v>
      </c>
      <c r="J30" s="24"/>
      <c r="K30" s="24"/>
      <c r="L30" s="24">
        <v>196800</v>
      </c>
      <c r="M30" s="24"/>
      <c r="N30" s="24"/>
      <c r="O30" s="24"/>
      <c r="P30" s="22"/>
      <c r="Q30" s="24"/>
      <c r="R30" s="24"/>
      <c r="S30" s="24"/>
      <c r="T30" s="24"/>
      <c r="U30" s="24"/>
      <c r="V30" s="24"/>
      <c r="W30" s="24"/>
    </row>
    <row r="31" ht="18.75" customHeight="1" spans="1:23">
      <c r="A31" s="83" t="s">
        <v>60</v>
      </c>
      <c r="B31" s="82" t="s">
        <v>270</v>
      </c>
      <c r="C31" s="9" t="s">
        <v>271</v>
      </c>
      <c r="D31" s="82" t="s">
        <v>83</v>
      </c>
      <c r="E31" s="82" t="s">
        <v>84</v>
      </c>
      <c r="F31" s="82" t="s">
        <v>272</v>
      </c>
      <c r="G31" s="82" t="s">
        <v>271</v>
      </c>
      <c r="H31" s="24">
        <v>35200</v>
      </c>
      <c r="I31" s="24">
        <v>35200</v>
      </c>
      <c r="J31" s="24"/>
      <c r="K31" s="24"/>
      <c r="L31" s="24">
        <v>35200</v>
      </c>
      <c r="M31" s="24"/>
      <c r="N31" s="24"/>
      <c r="O31" s="24"/>
      <c r="P31" s="22"/>
      <c r="Q31" s="24"/>
      <c r="R31" s="24"/>
      <c r="S31" s="24"/>
      <c r="T31" s="24"/>
      <c r="U31" s="24"/>
      <c r="V31" s="24"/>
      <c r="W31" s="24"/>
    </row>
    <row r="32" ht="18.75" customHeight="1" spans="1:23">
      <c r="A32" s="83" t="s">
        <v>60</v>
      </c>
      <c r="B32" s="82" t="s">
        <v>270</v>
      </c>
      <c r="C32" s="9" t="s">
        <v>271</v>
      </c>
      <c r="D32" s="82" t="s">
        <v>85</v>
      </c>
      <c r="E32" s="82" t="s">
        <v>86</v>
      </c>
      <c r="F32" s="82" t="s">
        <v>272</v>
      </c>
      <c r="G32" s="82" t="s">
        <v>271</v>
      </c>
      <c r="H32" s="24">
        <v>67200</v>
      </c>
      <c r="I32" s="24">
        <v>67200</v>
      </c>
      <c r="J32" s="24"/>
      <c r="K32" s="24"/>
      <c r="L32" s="24">
        <v>67200</v>
      </c>
      <c r="M32" s="24"/>
      <c r="N32" s="24"/>
      <c r="O32" s="24"/>
      <c r="P32" s="22"/>
      <c r="Q32" s="24"/>
      <c r="R32" s="24"/>
      <c r="S32" s="24"/>
      <c r="T32" s="24"/>
      <c r="U32" s="24"/>
      <c r="V32" s="24"/>
      <c r="W32" s="24"/>
    </row>
    <row r="33" ht="18.75" customHeight="1" spans="1:23">
      <c r="A33" s="83" t="s">
        <v>60</v>
      </c>
      <c r="B33" s="82" t="s">
        <v>273</v>
      </c>
      <c r="C33" s="9" t="s">
        <v>274</v>
      </c>
      <c r="D33" s="82" t="s">
        <v>83</v>
      </c>
      <c r="E33" s="82" t="s">
        <v>84</v>
      </c>
      <c r="F33" s="82" t="s">
        <v>275</v>
      </c>
      <c r="G33" s="82" t="s">
        <v>276</v>
      </c>
      <c r="H33" s="24">
        <v>373104</v>
      </c>
      <c r="I33" s="24">
        <v>373104</v>
      </c>
      <c r="J33" s="24"/>
      <c r="K33" s="24"/>
      <c r="L33" s="24">
        <v>373104</v>
      </c>
      <c r="M33" s="24"/>
      <c r="N33" s="24"/>
      <c r="O33" s="24"/>
      <c r="P33" s="22"/>
      <c r="Q33" s="24"/>
      <c r="R33" s="24"/>
      <c r="S33" s="24"/>
      <c r="T33" s="24"/>
      <c r="U33" s="24"/>
      <c r="V33" s="24"/>
      <c r="W33" s="24"/>
    </row>
    <row r="34" ht="18.75" customHeight="1" spans="1:23">
      <c r="A34" s="83" t="s">
        <v>60</v>
      </c>
      <c r="B34" s="82" t="s">
        <v>277</v>
      </c>
      <c r="C34" s="9" t="s">
        <v>278</v>
      </c>
      <c r="D34" s="82" t="s">
        <v>108</v>
      </c>
      <c r="E34" s="82" t="s">
        <v>109</v>
      </c>
      <c r="F34" s="82" t="s">
        <v>279</v>
      </c>
      <c r="G34" s="82" t="s">
        <v>280</v>
      </c>
      <c r="H34" s="24">
        <v>17550</v>
      </c>
      <c r="I34" s="24">
        <v>17550</v>
      </c>
      <c r="J34" s="24"/>
      <c r="K34" s="24"/>
      <c r="L34" s="24">
        <v>17550</v>
      </c>
      <c r="M34" s="24"/>
      <c r="N34" s="24"/>
      <c r="O34" s="24"/>
      <c r="P34" s="22"/>
      <c r="Q34" s="24"/>
      <c r="R34" s="24"/>
      <c r="S34" s="24"/>
      <c r="T34" s="24"/>
      <c r="U34" s="24"/>
      <c r="V34" s="24"/>
      <c r="W34" s="24"/>
    </row>
    <row r="35" ht="18.75" customHeight="1" spans="1:23">
      <c r="A35" s="83" t="s">
        <v>60</v>
      </c>
      <c r="B35" s="82" t="s">
        <v>277</v>
      </c>
      <c r="C35" s="9" t="s">
        <v>278</v>
      </c>
      <c r="D35" s="82" t="s">
        <v>110</v>
      </c>
      <c r="E35" s="82" t="s">
        <v>111</v>
      </c>
      <c r="F35" s="82" t="s">
        <v>279</v>
      </c>
      <c r="G35" s="82" t="s">
        <v>280</v>
      </c>
      <c r="H35" s="24">
        <v>17250</v>
      </c>
      <c r="I35" s="24">
        <v>17250</v>
      </c>
      <c r="J35" s="24"/>
      <c r="K35" s="24"/>
      <c r="L35" s="24">
        <v>17250</v>
      </c>
      <c r="M35" s="24"/>
      <c r="N35" s="24"/>
      <c r="O35" s="24"/>
      <c r="P35" s="22"/>
      <c r="Q35" s="24"/>
      <c r="R35" s="24"/>
      <c r="S35" s="24"/>
      <c r="T35" s="24"/>
      <c r="U35" s="24"/>
      <c r="V35" s="24"/>
      <c r="W35" s="24"/>
    </row>
    <row r="36" ht="18.75" customHeight="1" spans="1:23">
      <c r="A36" s="83" t="s">
        <v>60</v>
      </c>
      <c r="B36" s="82" t="s">
        <v>281</v>
      </c>
      <c r="C36" s="9" t="s">
        <v>282</v>
      </c>
      <c r="D36" s="82" t="s">
        <v>83</v>
      </c>
      <c r="E36" s="82" t="s">
        <v>84</v>
      </c>
      <c r="F36" s="82" t="s">
        <v>283</v>
      </c>
      <c r="G36" s="82" t="s">
        <v>284</v>
      </c>
      <c r="H36" s="24">
        <v>195438</v>
      </c>
      <c r="I36" s="24">
        <v>195438</v>
      </c>
      <c r="J36" s="24"/>
      <c r="K36" s="24"/>
      <c r="L36" s="24">
        <v>195438</v>
      </c>
      <c r="M36" s="24"/>
      <c r="N36" s="24"/>
      <c r="O36" s="24"/>
      <c r="P36" s="22"/>
      <c r="Q36" s="24"/>
      <c r="R36" s="24"/>
      <c r="S36" s="24"/>
      <c r="T36" s="24"/>
      <c r="U36" s="24"/>
      <c r="V36" s="24"/>
      <c r="W36" s="24"/>
    </row>
    <row r="37" ht="18.75" customHeight="1" spans="1:23">
      <c r="A37" s="83" t="s">
        <v>60</v>
      </c>
      <c r="B37" s="82" t="s">
        <v>281</v>
      </c>
      <c r="C37" s="9" t="s">
        <v>282</v>
      </c>
      <c r="D37" s="82" t="s">
        <v>83</v>
      </c>
      <c r="E37" s="82" t="s">
        <v>84</v>
      </c>
      <c r="F37" s="82" t="s">
        <v>285</v>
      </c>
      <c r="G37" s="82" t="s">
        <v>286</v>
      </c>
      <c r="H37" s="24">
        <v>5500</v>
      </c>
      <c r="I37" s="24">
        <v>5500</v>
      </c>
      <c r="J37" s="24"/>
      <c r="K37" s="24"/>
      <c r="L37" s="24">
        <v>5500</v>
      </c>
      <c r="M37" s="24"/>
      <c r="N37" s="24"/>
      <c r="O37" s="24"/>
      <c r="P37" s="22"/>
      <c r="Q37" s="24"/>
      <c r="R37" s="24"/>
      <c r="S37" s="24"/>
      <c r="T37" s="24"/>
      <c r="U37" s="24"/>
      <c r="V37" s="24"/>
      <c r="W37" s="24"/>
    </row>
    <row r="38" ht="18.75" customHeight="1" spans="1:23">
      <c r="A38" s="83" t="s">
        <v>60</v>
      </c>
      <c r="B38" s="82" t="s">
        <v>281</v>
      </c>
      <c r="C38" s="9" t="s">
        <v>282</v>
      </c>
      <c r="D38" s="82" t="s">
        <v>83</v>
      </c>
      <c r="E38" s="82" t="s">
        <v>84</v>
      </c>
      <c r="F38" s="82" t="s">
        <v>287</v>
      </c>
      <c r="G38" s="82" t="s">
        <v>288</v>
      </c>
      <c r="H38" s="24">
        <v>38400</v>
      </c>
      <c r="I38" s="24">
        <v>38400</v>
      </c>
      <c r="J38" s="24"/>
      <c r="K38" s="24"/>
      <c r="L38" s="24">
        <v>38400</v>
      </c>
      <c r="M38" s="24"/>
      <c r="N38" s="24"/>
      <c r="O38" s="24"/>
      <c r="P38" s="22"/>
      <c r="Q38" s="24"/>
      <c r="R38" s="24"/>
      <c r="S38" s="24"/>
      <c r="T38" s="24"/>
      <c r="U38" s="24"/>
      <c r="V38" s="24"/>
      <c r="W38" s="24"/>
    </row>
    <row r="39" ht="18.75" customHeight="1" spans="1:23">
      <c r="A39" s="83" t="s">
        <v>60</v>
      </c>
      <c r="B39" s="82" t="s">
        <v>281</v>
      </c>
      <c r="C39" s="9" t="s">
        <v>282</v>
      </c>
      <c r="D39" s="82" t="s">
        <v>83</v>
      </c>
      <c r="E39" s="82" t="s">
        <v>84</v>
      </c>
      <c r="F39" s="82" t="s">
        <v>289</v>
      </c>
      <c r="G39" s="82" t="s">
        <v>290</v>
      </c>
      <c r="H39" s="24">
        <v>8000</v>
      </c>
      <c r="I39" s="24">
        <v>8000</v>
      </c>
      <c r="J39" s="24"/>
      <c r="K39" s="24"/>
      <c r="L39" s="24">
        <v>8000</v>
      </c>
      <c r="M39" s="24"/>
      <c r="N39" s="24"/>
      <c r="O39" s="24"/>
      <c r="P39" s="22"/>
      <c r="Q39" s="24"/>
      <c r="R39" s="24"/>
      <c r="S39" s="24"/>
      <c r="T39" s="24"/>
      <c r="U39" s="24"/>
      <c r="V39" s="24"/>
      <c r="W39" s="24"/>
    </row>
    <row r="40" ht="18.75" customHeight="1" spans="1:23">
      <c r="A40" s="83" t="s">
        <v>60</v>
      </c>
      <c r="B40" s="82" t="s">
        <v>281</v>
      </c>
      <c r="C40" s="9" t="s">
        <v>282</v>
      </c>
      <c r="D40" s="82" t="s">
        <v>83</v>
      </c>
      <c r="E40" s="82" t="s">
        <v>84</v>
      </c>
      <c r="F40" s="82" t="s">
        <v>291</v>
      </c>
      <c r="G40" s="82" t="s">
        <v>292</v>
      </c>
      <c r="H40" s="24">
        <v>26000</v>
      </c>
      <c r="I40" s="24">
        <v>26000</v>
      </c>
      <c r="J40" s="24"/>
      <c r="K40" s="24"/>
      <c r="L40" s="24">
        <v>26000</v>
      </c>
      <c r="M40" s="24"/>
      <c r="N40" s="24"/>
      <c r="O40" s="24"/>
      <c r="P40" s="22"/>
      <c r="Q40" s="24"/>
      <c r="R40" s="24"/>
      <c r="S40" s="24"/>
      <c r="T40" s="24"/>
      <c r="U40" s="24"/>
      <c r="V40" s="24"/>
      <c r="W40" s="24"/>
    </row>
    <row r="41" ht="18.75" customHeight="1" spans="1:23">
      <c r="A41" s="83" t="s">
        <v>60</v>
      </c>
      <c r="B41" s="82" t="s">
        <v>281</v>
      </c>
      <c r="C41" s="9" t="s">
        <v>282</v>
      </c>
      <c r="D41" s="82" t="s">
        <v>83</v>
      </c>
      <c r="E41" s="82" t="s">
        <v>84</v>
      </c>
      <c r="F41" s="82" t="s">
        <v>279</v>
      </c>
      <c r="G41" s="82" t="s">
        <v>280</v>
      </c>
      <c r="H41" s="24">
        <v>59462</v>
      </c>
      <c r="I41" s="24">
        <v>59462</v>
      </c>
      <c r="J41" s="24"/>
      <c r="K41" s="24"/>
      <c r="L41" s="24">
        <v>59462</v>
      </c>
      <c r="M41" s="24"/>
      <c r="N41" s="24"/>
      <c r="O41" s="24"/>
      <c r="P41" s="22"/>
      <c r="Q41" s="24"/>
      <c r="R41" s="24"/>
      <c r="S41" s="24"/>
      <c r="T41" s="24"/>
      <c r="U41" s="24"/>
      <c r="V41" s="24"/>
      <c r="W41" s="24"/>
    </row>
    <row r="42" ht="18.75" customHeight="1" spans="1:23">
      <c r="A42" s="83" t="s">
        <v>60</v>
      </c>
      <c r="B42" s="82" t="s">
        <v>293</v>
      </c>
      <c r="C42" s="9" t="s">
        <v>294</v>
      </c>
      <c r="D42" s="82" t="s">
        <v>83</v>
      </c>
      <c r="E42" s="82" t="s">
        <v>84</v>
      </c>
      <c r="F42" s="82" t="s">
        <v>295</v>
      </c>
      <c r="G42" s="82" t="s">
        <v>296</v>
      </c>
      <c r="H42" s="24">
        <v>397800</v>
      </c>
      <c r="I42" s="24">
        <v>397800</v>
      </c>
      <c r="J42" s="24"/>
      <c r="K42" s="24"/>
      <c r="L42" s="24">
        <v>397800</v>
      </c>
      <c r="M42" s="24"/>
      <c r="N42" s="24"/>
      <c r="O42" s="24"/>
      <c r="P42" s="22"/>
      <c r="Q42" s="24"/>
      <c r="R42" s="24"/>
      <c r="S42" s="24"/>
      <c r="T42" s="24"/>
      <c r="U42" s="24"/>
      <c r="V42" s="24"/>
      <c r="W42" s="24"/>
    </row>
    <row r="43" ht="18.75" customHeight="1" spans="1:23">
      <c r="A43" s="83" t="s">
        <v>60</v>
      </c>
      <c r="B43" s="82" t="s">
        <v>293</v>
      </c>
      <c r="C43" s="9" t="s">
        <v>294</v>
      </c>
      <c r="D43" s="82" t="s">
        <v>83</v>
      </c>
      <c r="E43" s="82" t="s">
        <v>84</v>
      </c>
      <c r="F43" s="82" t="s">
        <v>295</v>
      </c>
      <c r="G43" s="82" t="s">
        <v>296</v>
      </c>
      <c r="H43" s="24">
        <v>12000</v>
      </c>
      <c r="I43" s="24">
        <v>12000</v>
      </c>
      <c r="J43" s="24"/>
      <c r="K43" s="24"/>
      <c r="L43" s="24">
        <v>12000</v>
      </c>
      <c r="M43" s="24"/>
      <c r="N43" s="24"/>
      <c r="O43" s="24"/>
      <c r="P43" s="22"/>
      <c r="Q43" s="24"/>
      <c r="R43" s="24"/>
      <c r="S43" s="24"/>
      <c r="T43" s="24"/>
      <c r="U43" s="24"/>
      <c r="V43" s="24"/>
      <c r="W43" s="24"/>
    </row>
    <row r="44" ht="18.75" customHeight="1" spans="1:23">
      <c r="A44" s="83" t="s">
        <v>60</v>
      </c>
      <c r="B44" s="82" t="s">
        <v>297</v>
      </c>
      <c r="C44" s="9" t="s">
        <v>298</v>
      </c>
      <c r="D44" s="82" t="s">
        <v>85</v>
      </c>
      <c r="E44" s="82" t="s">
        <v>86</v>
      </c>
      <c r="F44" s="82" t="s">
        <v>252</v>
      </c>
      <c r="G44" s="82" t="s">
        <v>253</v>
      </c>
      <c r="H44" s="24">
        <v>756000</v>
      </c>
      <c r="I44" s="24">
        <v>756000</v>
      </c>
      <c r="J44" s="24"/>
      <c r="K44" s="24"/>
      <c r="L44" s="24">
        <v>756000</v>
      </c>
      <c r="M44" s="24"/>
      <c r="N44" s="24"/>
      <c r="O44" s="24"/>
      <c r="P44" s="22"/>
      <c r="Q44" s="24"/>
      <c r="R44" s="24"/>
      <c r="S44" s="24"/>
      <c r="T44" s="24"/>
      <c r="U44" s="24"/>
      <c r="V44" s="24"/>
      <c r="W44" s="24"/>
    </row>
    <row r="45" ht="18.75" customHeight="1" spans="1:23">
      <c r="A45" s="83" t="s">
        <v>60</v>
      </c>
      <c r="B45" s="82" t="s">
        <v>299</v>
      </c>
      <c r="C45" s="9" t="s">
        <v>300</v>
      </c>
      <c r="D45" s="82" t="s">
        <v>142</v>
      </c>
      <c r="E45" s="82" t="s">
        <v>143</v>
      </c>
      <c r="F45" s="82" t="s">
        <v>256</v>
      </c>
      <c r="G45" s="82" t="s">
        <v>257</v>
      </c>
      <c r="H45" s="24">
        <v>4863</v>
      </c>
      <c r="I45" s="24">
        <v>4863</v>
      </c>
      <c r="J45" s="24"/>
      <c r="K45" s="24"/>
      <c r="L45" s="24">
        <v>4863</v>
      </c>
      <c r="M45" s="24"/>
      <c r="N45" s="24"/>
      <c r="O45" s="24"/>
      <c r="P45" s="22"/>
      <c r="Q45" s="24"/>
      <c r="R45" s="24"/>
      <c r="S45" s="24"/>
      <c r="T45" s="24"/>
      <c r="U45" s="24"/>
      <c r="V45" s="24"/>
      <c r="W45" s="24"/>
    </row>
    <row r="46" ht="18.75" customHeight="1" spans="1:23">
      <c r="A46" s="83" t="s">
        <v>60</v>
      </c>
      <c r="B46" s="82" t="s">
        <v>301</v>
      </c>
      <c r="C46" s="9" t="s">
        <v>302</v>
      </c>
      <c r="D46" s="82" t="s">
        <v>83</v>
      </c>
      <c r="E46" s="82" t="s">
        <v>84</v>
      </c>
      <c r="F46" s="82" t="s">
        <v>242</v>
      </c>
      <c r="G46" s="82" t="s">
        <v>243</v>
      </c>
      <c r="H46" s="24">
        <v>33000</v>
      </c>
      <c r="I46" s="24">
        <v>33000</v>
      </c>
      <c r="J46" s="24"/>
      <c r="K46" s="24"/>
      <c r="L46" s="24">
        <v>33000</v>
      </c>
      <c r="M46" s="24"/>
      <c r="N46" s="24"/>
      <c r="O46" s="24"/>
      <c r="P46" s="22"/>
      <c r="Q46" s="24"/>
      <c r="R46" s="24"/>
      <c r="S46" s="24"/>
      <c r="T46" s="24"/>
      <c r="U46" s="24"/>
      <c r="V46" s="24"/>
      <c r="W46" s="24"/>
    </row>
    <row r="47" ht="18.75" customHeight="1" spans="1:23">
      <c r="A47" s="10" t="s">
        <v>34</v>
      </c>
      <c r="B47" s="10"/>
      <c r="C47" s="10"/>
      <c r="D47" s="10"/>
      <c r="E47" s="10"/>
      <c r="F47" s="10"/>
      <c r="G47" s="10"/>
      <c r="H47" s="24">
        <v>11729996</v>
      </c>
      <c r="I47" s="24">
        <v>11729996</v>
      </c>
      <c r="J47" s="24"/>
      <c r="K47" s="24"/>
      <c r="L47" s="24">
        <v>11729996</v>
      </c>
      <c r="M47" s="24"/>
      <c r="N47" s="24"/>
      <c r="O47" s="24"/>
      <c r="P47" s="24"/>
      <c r="Q47" s="24"/>
      <c r="R47" s="24"/>
      <c r="S47" s="24"/>
      <c r="T47" s="24"/>
      <c r="U47" s="24"/>
      <c r="V47" s="24"/>
      <c r="W47" s="24"/>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54"/>
  <sheetViews>
    <sheetView showZeros="0" topLeftCell="A145" workbookViewId="0">
      <selection activeCell="D143" sqref="D143"/>
    </sheetView>
  </sheetViews>
  <sheetFormatPr defaultColWidth="8.85" defaultRowHeight="14.25"/>
  <cols>
    <col min="1" max="2" width="28.575" style="1" customWidth="1"/>
    <col min="3" max="3" width="54.025" style="1" customWidth="1"/>
    <col min="4" max="5" width="28.575" style="1" customWidth="1"/>
    <col min="6" max="6" width="32.5" style="1" customWidth="1"/>
    <col min="7" max="8" width="28.575" style="1" customWidth="1"/>
    <col min="9" max="23" width="14.2833333333333" style="1" customWidth="1"/>
    <col min="24" max="16384" width="8.85" style="1"/>
  </cols>
  <sheetData>
    <row r="1" spans="1:23">
      <c r="A1" s="70"/>
      <c r="B1" s="70"/>
      <c r="C1" s="70"/>
      <c r="D1" s="70"/>
      <c r="E1" s="70"/>
      <c r="F1" s="70"/>
      <c r="G1" s="70"/>
      <c r="H1" s="70"/>
      <c r="I1" s="70"/>
      <c r="J1" s="70"/>
      <c r="K1" s="70"/>
      <c r="L1" s="70"/>
      <c r="M1" s="70"/>
      <c r="N1" s="75"/>
      <c r="O1" s="75"/>
      <c r="P1" s="75"/>
      <c r="Q1" s="75"/>
      <c r="R1" s="75"/>
      <c r="S1" s="75"/>
      <c r="T1" s="75"/>
      <c r="U1" s="75"/>
      <c r="V1" s="75"/>
      <c r="W1" s="75" t="s">
        <v>303</v>
      </c>
    </row>
    <row r="2" ht="33.75" spans="1:23">
      <c r="A2" s="71" t="s">
        <v>304</v>
      </c>
      <c r="B2" s="71"/>
      <c r="C2" s="71"/>
      <c r="D2" s="71"/>
      <c r="E2" s="71"/>
      <c r="F2" s="71"/>
      <c r="G2" s="71"/>
      <c r="H2" s="71"/>
      <c r="I2" s="71"/>
      <c r="J2" s="71"/>
      <c r="K2" s="71"/>
      <c r="L2" s="71"/>
      <c r="M2" s="71"/>
      <c r="N2" s="76"/>
      <c r="O2" s="76"/>
      <c r="P2" s="76"/>
      <c r="Q2" s="76"/>
      <c r="R2" s="76"/>
      <c r="S2" s="76"/>
      <c r="T2" s="76"/>
      <c r="U2" s="76"/>
      <c r="V2" s="76"/>
      <c r="W2" s="76"/>
    </row>
    <row r="3" spans="1:23">
      <c r="A3" s="72" t="str">
        <f>"单位名称："&amp;"老厂乡"</f>
        <v>单位名称：老厂乡</v>
      </c>
      <c r="B3" s="72"/>
      <c r="C3" s="72"/>
      <c r="D3" s="72"/>
      <c r="E3" s="72"/>
      <c r="F3" s="72"/>
      <c r="G3" s="72"/>
      <c r="H3" s="72"/>
      <c r="I3" s="74"/>
      <c r="J3" s="74"/>
      <c r="K3" s="74"/>
      <c r="L3" s="74"/>
      <c r="M3" s="74"/>
      <c r="N3" s="77"/>
      <c r="O3" s="77"/>
      <c r="P3" s="77"/>
      <c r="Q3" s="77"/>
      <c r="R3" s="77"/>
      <c r="S3" s="77"/>
      <c r="T3" s="77"/>
      <c r="U3" s="77"/>
      <c r="V3" s="77"/>
      <c r="W3" s="77" t="s">
        <v>31</v>
      </c>
    </row>
    <row r="4" spans="1:23">
      <c r="A4" s="18" t="s">
        <v>305</v>
      </c>
      <c r="B4" s="18" t="s">
        <v>225</v>
      </c>
      <c r="C4" s="18" t="s">
        <v>226</v>
      </c>
      <c r="D4" s="18" t="s">
        <v>306</v>
      </c>
      <c r="E4" s="18" t="s">
        <v>227</v>
      </c>
      <c r="F4" s="18" t="s">
        <v>228</v>
      </c>
      <c r="G4" s="18" t="s">
        <v>307</v>
      </c>
      <c r="H4" s="18" t="s">
        <v>230</v>
      </c>
      <c r="I4" s="18" t="s">
        <v>34</v>
      </c>
      <c r="J4" s="18" t="s">
        <v>308</v>
      </c>
      <c r="K4" s="18"/>
      <c r="L4" s="18"/>
      <c r="M4" s="18"/>
      <c r="N4" s="18" t="s">
        <v>232</v>
      </c>
      <c r="O4" s="18"/>
      <c r="P4" s="18"/>
      <c r="Q4" s="18" t="s">
        <v>40</v>
      </c>
      <c r="R4" s="18" t="s">
        <v>66</v>
      </c>
      <c r="S4" s="18"/>
      <c r="T4" s="18"/>
      <c r="U4" s="18"/>
      <c r="V4" s="18"/>
      <c r="W4" s="18"/>
    </row>
    <row r="5" spans="1:23">
      <c r="A5" s="18"/>
      <c r="B5" s="18"/>
      <c r="C5" s="18"/>
      <c r="D5" s="18"/>
      <c r="E5" s="18"/>
      <c r="F5" s="18"/>
      <c r="G5" s="18"/>
      <c r="H5" s="18"/>
      <c r="I5" s="18" t="s">
        <v>233</v>
      </c>
      <c r="J5" s="18" t="s">
        <v>37</v>
      </c>
      <c r="K5" s="18"/>
      <c r="L5" s="18" t="s">
        <v>38</v>
      </c>
      <c r="M5" s="18" t="s">
        <v>39</v>
      </c>
      <c r="N5" s="18" t="s">
        <v>37</v>
      </c>
      <c r="O5" s="18" t="s">
        <v>38</v>
      </c>
      <c r="P5" s="18" t="s">
        <v>39</v>
      </c>
      <c r="Q5" s="18" t="s">
        <v>40</v>
      </c>
      <c r="R5" s="18" t="s">
        <v>36</v>
      </c>
      <c r="S5" s="18" t="s">
        <v>43</v>
      </c>
      <c r="T5" s="18" t="s">
        <v>44</v>
      </c>
      <c r="U5" s="18" t="s">
        <v>45</v>
      </c>
      <c r="V5" s="18" t="s">
        <v>46</v>
      </c>
      <c r="W5" s="18" t="s">
        <v>47</v>
      </c>
    </row>
    <row r="6" spans="1:23">
      <c r="A6" s="18"/>
      <c r="B6" s="18"/>
      <c r="C6" s="18"/>
      <c r="D6" s="18"/>
      <c r="E6" s="18"/>
      <c r="F6" s="18"/>
      <c r="G6" s="18"/>
      <c r="H6" s="18"/>
      <c r="I6" s="18"/>
      <c r="J6" s="18" t="s">
        <v>37</v>
      </c>
      <c r="K6" s="18"/>
      <c r="L6" s="18" t="s">
        <v>38</v>
      </c>
      <c r="M6" s="18" t="s">
        <v>39</v>
      </c>
      <c r="N6" s="18" t="s">
        <v>37</v>
      </c>
      <c r="O6" s="18" t="s">
        <v>38</v>
      </c>
      <c r="P6" s="18" t="s">
        <v>39</v>
      </c>
      <c r="Q6" s="18"/>
      <c r="R6" s="18" t="s">
        <v>36</v>
      </c>
      <c r="S6" s="18" t="s">
        <v>43</v>
      </c>
      <c r="T6" s="18" t="s">
        <v>44</v>
      </c>
      <c r="U6" s="18" t="s">
        <v>45</v>
      </c>
      <c r="V6" s="18" t="s">
        <v>46</v>
      </c>
      <c r="W6" s="18" t="s">
        <v>47</v>
      </c>
    </row>
    <row r="7" spans="1:23">
      <c r="A7" s="18"/>
      <c r="B7" s="18"/>
      <c r="C7" s="18"/>
      <c r="D7" s="18"/>
      <c r="E7" s="18"/>
      <c r="F7" s="18"/>
      <c r="G7" s="18"/>
      <c r="H7" s="18"/>
      <c r="I7" s="18"/>
      <c r="J7" s="18" t="s">
        <v>36</v>
      </c>
      <c r="K7" s="18" t="s">
        <v>309</v>
      </c>
      <c r="L7" s="18"/>
      <c r="M7" s="18"/>
      <c r="N7" s="18"/>
      <c r="O7" s="18"/>
      <c r="P7" s="18"/>
      <c r="Q7" s="18"/>
      <c r="R7" s="18"/>
      <c r="S7" s="18"/>
      <c r="T7" s="18"/>
      <c r="U7" s="18"/>
      <c r="V7" s="18"/>
      <c r="W7" s="18"/>
    </row>
    <row r="8" spans="1:23">
      <c r="A8" s="73" t="s">
        <v>48</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row>
    <row r="9" spans="1:23">
      <c r="A9" s="9"/>
      <c r="B9" s="9"/>
      <c r="C9" s="9" t="s">
        <v>310</v>
      </c>
      <c r="D9" s="9"/>
      <c r="E9" s="9"/>
      <c r="F9" s="9"/>
      <c r="G9" s="9"/>
      <c r="H9" s="9"/>
      <c r="I9" s="13">
        <v>1800000</v>
      </c>
      <c r="J9" s="13">
        <v>1800000</v>
      </c>
      <c r="K9" s="13">
        <v>1800000</v>
      </c>
      <c r="L9" s="13"/>
      <c r="M9" s="13"/>
      <c r="N9" s="13"/>
      <c r="O9" s="13"/>
      <c r="P9" s="13"/>
      <c r="Q9" s="13"/>
      <c r="R9" s="13"/>
      <c r="S9" s="13"/>
      <c r="T9" s="13"/>
      <c r="U9" s="13"/>
      <c r="V9" s="13"/>
      <c r="W9" s="13"/>
    </row>
    <row r="10" spans="1:23">
      <c r="A10" s="9" t="s">
        <v>311</v>
      </c>
      <c r="B10" s="9" t="s">
        <v>312</v>
      </c>
      <c r="C10" s="9" t="s">
        <v>310</v>
      </c>
      <c r="D10" s="9" t="s">
        <v>60</v>
      </c>
      <c r="E10" s="9" t="s">
        <v>120</v>
      </c>
      <c r="F10" s="9" t="s">
        <v>121</v>
      </c>
      <c r="G10" s="9" t="s">
        <v>313</v>
      </c>
      <c r="H10" s="9" t="s">
        <v>314</v>
      </c>
      <c r="I10" s="13">
        <v>1800000</v>
      </c>
      <c r="J10" s="13">
        <v>1800000</v>
      </c>
      <c r="K10" s="13">
        <v>1800000</v>
      </c>
      <c r="L10" s="13"/>
      <c r="M10" s="13"/>
      <c r="N10" s="13"/>
      <c r="O10" s="13"/>
      <c r="P10" s="13"/>
      <c r="Q10" s="13"/>
      <c r="R10" s="13"/>
      <c r="S10" s="13"/>
      <c r="T10" s="13"/>
      <c r="U10" s="13"/>
      <c r="V10" s="13"/>
      <c r="W10" s="13"/>
    </row>
    <row r="11" spans="1:23">
      <c r="A11" s="68"/>
      <c r="B11" s="68"/>
      <c r="C11" s="9" t="s">
        <v>315</v>
      </c>
      <c r="D11" s="68"/>
      <c r="E11" s="68"/>
      <c r="F11" s="68"/>
      <c r="G11" s="68"/>
      <c r="H11" s="68"/>
      <c r="I11" s="13">
        <v>1858</v>
      </c>
      <c r="J11" s="13"/>
      <c r="K11" s="13"/>
      <c r="L11" s="13"/>
      <c r="M11" s="13"/>
      <c r="N11" s="13"/>
      <c r="O11" s="13"/>
      <c r="P11" s="68"/>
      <c r="Q11" s="13"/>
      <c r="R11" s="13">
        <v>1858</v>
      </c>
      <c r="S11" s="13"/>
      <c r="T11" s="13"/>
      <c r="U11" s="13"/>
      <c r="V11" s="13"/>
      <c r="W11" s="13">
        <v>1858</v>
      </c>
    </row>
    <row r="12" spans="1:23">
      <c r="A12" s="9" t="s">
        <v>316</v>
      </c>
      <c r="B12" s="9" t="s">
        <v>317</v>
      </c>
      <c r="C12" s="9" t="s">
        <v>315</v>
      </c>
      <c r="D12" s="9" t="s">
        <v>60</v>
      </c>
      <c r="E12" s="9" t="s">
        <v>171</v>
      </c>
      <c r="F12" s="9" t="s">
        <v>170</v>
      </c>
      <c r="G12" s="9" t="s">
        <v>318</v>
      </c>
      <c r="H12" s="9" t="s">
        <v>319</v>
      </c>
      <c r="I12" s="13">
        <v>1858</v>
      </c>
      <c r="J12" s="13"/>
      <c r="K12" s="13"/>
      <c r="L12" s="13"/>
      <c r="M12" s="13"/>
      <c r="N12" s="13"/>
      <c r="O12" s="13"/>
      <c r="P12" s="68"/>
      <c r="Q12" s="13"/>
      <c r="R12" s="13">
        <v>1858</v>
      </c>
      <c r="S12" s="13"/>
      <c r="T12" s="13"/>
      <c r="U12" s="13"/>
      <c r="V12" s="13"/>
      <c r="W12" s="13">
        <v>1858</v>
      </c>
    </row>
    <row r="13" spans="1:23">
      <c r="A13" s="68"/>
      <c r="B13" s="68"/>
      <c r="C13" s="9" t="s">
        <v>320</v>
      </c>
      <c r="D13" s="68"/>
      <c r="E13" s="68"/>
      <c r="F13" s="68"/>
      <c r="G13" s="68"/>
      <c r="H13" s="68"/>
      <c r="I13" s="13">
        <v>5000</v>
      </c>
      <c r="J13" s="13"/>
      <c r="K13" s="13"/>
      <c r="L13" s="13"/>
      <c r="M13" s="13"/>
      <c r="N13" s="13"/>
      <c r="O13" s="13"/>
      <c r="P13" s="68"/>
      <c r="Q13" s="13"/>
      <c r="R13" s="13">
        <v>5000</v>
      </c>
      <c r="S13" s="13"/>
      <c r="T13" s="13"/>
      <c r="U13" s="13"/>
      <c r="V13" s="13"/>
      <c r="W13" s="13">
        <v>5000</v>
      </c>
    </row>
    <row r="14" spans="1:23">
      <c r="A14" s="9" t="s">
        <v>316</v>
      </c>
      <c r="B14" s="9" t="s">
        <v>321</v>
      </c>
      <c r="C14" s="9" t="s">
        <v>320</v>
      </c>
      <c r="D14" s="9" t="s">
        <v>60</v>
      </c>
      <c r="E14" s="9" t="s">
        <v>126</v>
      </c>
      <c r="F14" s="9" t="s">
        <v>127</v>
      </c>
      <c r="G14" s="9" t="s">
        <v>318</v>
      </c>
      <c r="H14" s="9" t="s">
        <v>319</v>
      </c>
      <c r="I14" s="13">
        <v>5000</v>
      </c>
      <c r="J14" s="13"/>
      <c r="K14" s="13"/>
      <c r="L14" s="13"/>
      <c r="M14" s="13"/>
      <c r="N14" s="13"/>
      <c r="O14" s="13"/>
      <c r="P14" s="68"/>
      <c r="Q14" s="13"/>
      <c r="R14" s="13">
        <v>5000</v>
      </c>
      <c r="S14" s="13"/>
      <c r="T14" s="13"/>
      <c r="U14" s="13"/>
      <c r="V14" s="13"/>
      <c r="W14" s="13">
        <v>5000</v>
      </c>
    </row>
    <row r="15" spans="1:23">
      <c r="A15" s="68"/>
      <c r="B15" s="68"/>
      <c r="C15" s="9" t="s">
        <v>322</v>
      </c>
      <c r="D15" s="68"/>
      <c r="E15" s="68"/>
      <c r="F15" s="68"/>
      <c r="G15" s="68"/>
      <c r="H15" s="68"/>
      <c r="I15" s="13">
        <v>1601</v>
      </c>
      <c r="J15" s="13"/>
      <c r="K15" s="13"/>
      <c r="L15" s="13"/>
      <c r="M15" s="13"/>
      <c r="N15" s="13"/>
      <c r="O15" s="13"/>
      <c r="P15" s="68"/>
      <c r="Q15" s="13"/>
      <c r="R15" s="13">
        <v>1601</v>
      </c>
      <c r="S15" s="13"/>
      <c r="T15" s="13"/>
      <c r="U15" s="13"/>
      <c r="V15" s="13"/>
      <c r="W15" s="13">
        <v>1601</v>
      </c>
    </row>
    <row r="16" spans="1:23">
      <c r="A16" s="9" t="s">
        <v>316</v>
      </c>
      <c r="B16" s="9" t="s">
        <v>323</v>
      </c>
      <c r="C16" s="9" t="s">
        <v>322</v>
      </c>
      <c r="D16" s="9" t="s">
        <v>60</v>
      </c>
      <c r="E16" s="9" t="s">
        <v>171</v>
      </c>
      <c r="F16" s="9" t="s">
        <v>170</v>
      </c>
      <c r="G16" s="9" t="s">
        <v>324</v>
      </c>
      <c r="H16" s="9" t="s">
        <v>325</v>
      </c>
      <c r="I16" s="13">
        <v>1601</v>
      </c>
      <c r="J16" s="13"/>
      <c r="K16" s="13"/>
      <c r="L16" s="13"/>
      <c r="M16" s="13"/>
      <c r="N16" s="13"/>
      <c r="O16" s="13"/>
      <c r="P16" s="68"/>
      <c r="Q16" s="13"/>
      <c r="R16" s="13">
        <v>1601</v>
      </c>
      <c r="S16" s="13"/>
      <c r="T16" s="13"/>
      <c r="U16" s="13"/>
      <c r="V16" s="13"/>
      <c r="W16" s="13">
        <v>1601</v>
      </c>
    </row>
    <row r="17" spans="1:23">
      <c r="A17" s="68"/>
      <c r="B17" s="68"/>
      <c r="C17" s="9" t="s">
        <v>326</v>
      </c>
      <c r="D17" s="68"/>
      <c r="E17" s="68"/>
      <c r="F17" s="68"/>
      <c r="G17" s="68"/>
      <c r="H17" s="68"/>
      <c r="I17" s="13">
        <v>87040</v>
      </c>
      <c r="J17" s="13"/>
      <c r="K17" s="13"/>
      <c r="L17" s="13"/>
      <c r="M17" s="13"/>
      <c r="N17" s="13"/>
      <c r="O17" s="13"/>
      <c r="P17" s="68"/>
      <c r="Q17" s="13"/>
      <c r="R17" s="13">
        <v>87040</v>
      </c>
      <c r="S17" s="13"/>
      <c r="T17" s="13"/>
      <c r="U17" s="13"/>
      <c r="V17" s="13"/>
      <c r="W17" s="13">
        <v>87040</v>
      </c>
    </row>
    <row r="18" spans="1:23">
      <c r="A18" s="9" t="s">
        <v>316</v>
      </c>
      <c r="B18" s="9" t="s">
        <v>327</v>
      </c>
      <c r="C18" s="9" t="s">
        <v>326</v>
      </c>
      <c r="D18" s="9" t="s">
        <v>60</v>
      </c>
      <c r="E18" s="9" t="s">
        <v>171</v>
      </c>
      <c r="F18" s="9" t="s">
        <v>170</v>
      </c>
      <c r="G18" s="9" t="s">
        <v>318</v>
      </c>
      <c r="H18" s="9" t="s">
        <v>319</v>
      </c>
      <c r="I18" s="13">
        <v>87040</v>
      </c>
      <c r="J18" s="13"/>
      <c r="K18" s="13"/>
      <c r="L18" s="13"/>
      <c r="M18" s="13"/>
      <c r="N18" s="13"/>
      <c r="O18" s="13"/>
      <c r="P18" s="68"/>
      <c r="Q18" s="13"/>
      <c r="R18" s="13">
        <v>87040</v>
      </c>
      <c r="S18" s="13"/>
      <c r="T18" s="13"/>
      <c r="U18" s="13"/>
      <c r="V18" s="13"/>
      <c r="W18" s="13">
        <v>87040</v>
      </c>
    </row>
    <row r="19" spans="1:23">
      <c r="A19" s="68"/>
      <c r="B19" s="68"/>
      <c r="C19" s="9" t="s">
        <v>328</v>
      </c>
      <c r="D19" s="68"/>
      <c r="E19" s="68"/>
      <c r="F19" s="68"/>
      <c r="G19" s="68"/>
      <c r="H19" s="68"/>
      <c r="I19" s="13">
        <v>153632.17</v>
      </c>
      <c r="J19" s="13"/>
      <c r="K19" s="13"/>
      <c r="L19" s="13"/>
      <c r="M19" s="13"/>
      <c r="N19" s="13"/>
      <c r="O19" s="13"/>
      <c r="P19" s="68"/>
      <c r="Q19" s="13"/>
      <c r="R19" s="13">
        <v>153632.17</v>
      </c>
      <c r="S19" s="13"/>
      <c r="T19" s="13"/>
      <c r="U19" s="13"/>
      <c r="V19" s="13"/>
      <c r="W19" s="13">
        <v>153632.17</v>
      </c>
    </row>
    <row r="20" spans="1:23">
      <c r="A20" s="9" t="s">
        <v>316</v>
      </c>
      <c r="B20" s="9" t="s">
        <v>329</v>
      </c>
      <c r="C20" s="9" t="s">
        <v>328</v>
      </c>
      <c r="D20" s="9" t="s">
        <v>60</v>
      </c>
      <c r="E20" s="9" t="s">
        <v>171</v>
      </c>
      <c r="F20" s="9" t="s">
        <v>170</v>
      </c>
      <c r="G20" s="9" t="s">
        <v>318</v>
      </c>
      <c r="H20" s="9" t="s">
        <v>319</v>
      </c>
      <c r="I20" s="13">
        <v>153632.17</v>
      </c>
      <c r="J20" s="13"/>
      <c r="K20" s="13"/>
      <c r="L20" s="13"/>
      <c r="M20" s="13"/>
      <c r="N20" s="13"/>
      <c r="O20" s="13"/>
      <c r="P20" s="68"/>
      <c r="Q20" s="13"/>
      <c r="R20" s="13">
        <v>153632.17</v>
      </c>
      <c r="S20" s="13"/>
      <c r="T20" s="13"/>
      <c r="U20" s="13"/>
      <c r="V20" s="13"/>
      <c r="W20" s="13">
        <v>153632.17</v>
      </c>
    </row>
    <row r="21" spans="1:23">
      <c r="A21" s="68"/>
      <c r="B21" s="68"/>
      <c r="C21" s="9" t="s">
        <v>330</v>
      </c>
      <c r="D21" s="68"/>
      <c r="E21" s="68"/>
      <c r="F21" s="68"/>
      <c r="G21" s="68"/>
      <c r="H21" s="68"/>
      <c r="I21" s="13">
        <v>14500</v>
      </c>
      <c r="J21" s="13"/>
      <c r="K21" s="13"/>
      <c r="L21" s="13"/>
      <c r="M21" s="13"/>
      <c r="N21" s="13"/>
      <c r="O21" s="13"/>
      <c r="P21" s="68"/>
      <c r="Q21" s="13"/>
      <c r="R21" s="13">
        <v>14500</v>
      </c>
      <c r="S21" s="13"/>
      <c r="T21" s="13"/>
      <c r="U21" s="13"/>
      <c r="V21" s="13"/>
      <c r="W21" s="13">
        <v>14500</v>
      </c>
    </row>
    <row r="22" spans="1:23">
      <c r="A22" s="9" t="s">
        <v>316</v>
      </c>
      <c r="B22" s="9" t="s">
        <v>331</v>
      </c>
      <c r="C22" s="9" t="s">
        <v>330</v>
      </c>
      <c r="D22" s="9" t="s">
        <v>60</v>
      </c>
      <c r="E22" s="9" t="s">
        <v>154</v>
      </c>
      <c r="F22" s="9" t="s">
        <v>155</v>
      </c>
      <c r="G22" s="9" t="s">
        <v>318</v>
      </c>
      <c r="H22" s="9" t="s">
        <v>319</v>
      </c>
      <c r="I22" s="13">
        <v>14500</v>
      </c>
      <c r="J22" s="13"/>
      <c r="K22" s="13"/>
      <c r="L22" s="13"/>
      <c r="M22" s="13"/>
      <c r="N22" s="13"/>
      <c r="O22" s="13"/>
      <c r="P22" s="68"/>
      <c r="Q22" s="13"/>
      <c r="R22" s="13">
        <v>14500</v>
      </c>
      <c r="S22" s="13"/>
      <c r="T22" s="13"/>
      <c r="U22" s="13"/>
      <c r="V22" s="13"/>
      <c r="W22" s="13">
        <v>14500</v>
      </c>
    </row>
    <row r="23" spans="1:23">
      <c r="A23" s="68"/>
      <c r="B23" s="68"/>
      <c r="C23" s="9" t="s">
        <v>332</v>
      </c>
      <c r="D23" s="68"/>
      <c r="E23" s="68"/>
      <c r="F23" s="68"/>
      <c r="G23" s="68"/>
      <c r="H23" s="68"/>
      <c r="I23" s="13">
        <v>3989800</v>
      </c>
      <c r="J23" s="13">
        <v>3989800</v>
      </c>
      <c r="K23" s="13">
        <v>3989800</v>
      </c>
      <c r="L23" s="13"/>
      <c r="M23" s="13"/>
      <c r="N23" s="13"/>
      <c r="O23" s="13"/>
      <c r="P23" s="68"/>
      <c r="Q23" s="13"/>
      <c r="R23" s="13"/>
      <c r="S23" s="13"/>
      <c r="T23" s="13"/>
      <c r="U23" s="13"/>
      <c r="V23" s="13"/>
      <c r="W23" s="13"/>
    </row>
    <row r="24" spans="1:23">
      <c r="A24" s="9" t="s">
        <v>333</v>
      </c>
      <c r="B24" s="9" t="s">
        <v>334</v>
      </c>
      <c r="C24" s="9" t="s">
        <v>332</v>
      </c>
      <c r="D24" s="9" t="s">
        <v>60</v>
      </c>
      <c r="E24" s="9" t="s">
        <v>167</v>
      </c>
      <c r="F24" s="9" t="s">
        <v>168</v>
      </c>
      <c r="G24" s="9" t="s">
        <v>335</v>
      </c>
      <c r="H24" s="9" t="s">
        <v>336</v>
      </c>
      <c r="I24" s="13">
        <v>2000</v>
      </c>
      <c r="J24" s="13">
        <v>2000</v>
      </c>
      <c r="K24" s="13">
        <v>2000</v>
      </c>
      <c r="L24" s="13"/>
      <c r="M24" s="13"/>
      <c r="N24" s="13"/>
      <c r="O24" s="13"/>
      <c r="P24" s="68"/>
      <c r="Q24" s="13"/>
      <c r="R24" s="13"/>
      <c r="S24" s="13"/>
      <c r="T24" s="13"/>
      <c r="U24" s="13"/>
      <c r="V24" s="13"/>
      <c r="W24" s="13"/>
    </row>
    <row r="25" spans="1:23">
      <c r="A25" s="9" t="s">
        <v>333</v>
      </c>
      <c r="B25" s="9" t="s">
        <v>334</v>
      </c>
      <c r="C25" s="9" t="s">
        <v>332</v>
      </c>
      <c r="D25" s="9" t="s">
        <v>60</v>
      </c>
      <c r="E25" s="9" t="s">
        <v>167</v>
      </c>
      <c r="F25" s="9" t="s">
        <v>168</v>
      </c>
      <c r="G25" s="9" t="s">
        <v>335</v>
      </c>
      <c r="H25" s="9" t="s">
        <v>336</v>
      </c>
      <c r="I25" s="13">
        <v>1440000</v>
      </c>
      <c r="J25" s="13">
        <v>1440000</v>
      </c>
      <c r="K25" s="13">
        <v>1440000</v>
      </c>
      <c r="L25" s="13"/>
      <c r="M25" s="13"/>
      <c r="N25" s="13"/>
      <c r="O25" s="13"/>
      <c r="P25" s="68"/>
      <c r="Q25" s="13"/>
      <c r="R25" s="13"/>
      <c r="S25" s="13"/>
      <c r="T25" s="13"/>
      <c r="U25" s="13"/>
      <c r="V25" s="13"/>
      <c r="W25" s="13"/>
    </row>
    <row r="26" spans="1:23">
      <c r="A26" s="9" t="s">
        <v>333</v>
      </c>
      <c r="B26" s="9" t="s">
        <v>334</v>
      </c>
      <c r="C26" s="9" t="s">
        <v>332</v>
      </c>
      <c r="D26" s="9" t="s">
        <v>60</v>
      </c>
      <c r="E26" s="9" t="s">
        <v>167</v>
      </c>
      <c r="F26" s="9" t="s">
        <v>168</v>
      </c>
      <c r="G26" s="9" t="s">
        <v>335</v>
      </c>
      <c r="H26" s="9" t="s">
        <v>336</v>
      </c>
      <c r="I26" s="13">
        <v>930000</v>
      </c>
      <c r="J26" s="13">
        <v>930000</v>
      </c>
      <c r="K26" s="13">
        <v>930000</v>
      </c>
      <c r="L26" s="13"/>
      <c r="M26" s="13"/>
      <c r="N26" s="13"/>
      <c r="O26" s="13"/>
      <c r="P26" s="68"/>
      <c r="Q26" s="13"/>
      <c r="R26" s="13"/>
      <c r="S26" s="13"/>
      <c r="T26" s="13"/>
      <c r="U26" s="13"/>
      <c r="V26" s="13"/>
      <c r="W26" s="13"/>
    </row>
    <row r="27" spans="1:23">
      <c r="A27" s="9" t="s">
        <v>333</v>
      </c>
      <c r="B27" s="9" t="s">
        <v>334</v>
      </c>
      <c r="C27" s="9" t="s">
        <v>332</v>
      </c>
      <c r="D27" s="9" t="s">
        <v>60</v>
      </c>
      <c r="E27" s="9" t="s">
        <v>167</v>
      </c>
      <c r="F27" s="9" t="s">
        <v>168</v>
      </c>
      <c r="G27" s="9" t="s">
        <v>335</v>
      </c>
      <c r="H27" s="9" t="s">
        <v>336</v>
      </c>
      <c r="I27" s="13">
        <v>600</v>
      </c>
      <c r="J27" s="13">
        <v>600</v>
      </c>
      <c r="K27" s="13">
        <v>600</v>
      </c>
      <c r="L27" s="13"/>
      <c r="M27" s="13"/>
      <c r="N27" s="13"/>
      <c r="O27" s="13"/>
      <c r="P27" s="68"/>
      <c r="Q27" s="13"/>
      <c r="R27" s="13"/>
      <c r="S27" s="13"/>
      <c r="T27" s="13"/>
      <c r="U27" s="13"/>
      <c r="V27" s="13"/>
      <c r="W27" s="13"/>
    </row>
    <row r="28" spans="1:23">
      <c r="A28" s="9" t="s">
        <v>333</v>
      </c>
      <c r="B28" s="9" t="s">
        <v>334</v>
      </c>
      <c r="C28" s="9" t="s">
        <v>332</v>
      </c>
      <c r="D28" s="9" t="s">
        <v>60</v>
      </c>
      <c r="E28" s="9" t="s">
        <v>167</v>
      </c>
      <c r="F28" s="9" t="s">
        <v>168</v>
      </c>
      <c r="G28" s="9" t="s">
        <v>335</v>
      </c>
      <c r="H28" s="9" t="s">
        <v>336</v>
      </c>
      <c r="I28" s="13">
        <v>6000</v>
      </c>
      <c r="J28" s="13">
        <v>6000</v>
      </c>
      <c r="K28" s="13">
        <v>6000</v>
      </c>
      <c r="L28" s="13"/>
      <c r="M28" s="13"/>
      <c r="N28" s="13"/>
      <c r="O28" s="13"/>
      <c r="P28" s="68"/>
      <c r="Q28" s="13"/>
      <c r="R28" s="13"/>
      <c r="S28" s="13"/>
      <c r="T28" s="13"/>
      <c r="U28" s="13"/>
      <c r="V28" s="13"/>
      <c r="W28" s="13"/>
    </row>
    <row r="29" spans="1:23">
      <c r="A29" s="9" t="s">
        <v>333</v>
      </c>
      <c r="B29" s="9" t="s">
        <v>334</v>
      </c>
      <c r="C29" s="9" t="s">
        <v>332</v>
      </c>
      <c r="D29" s="9" t="s">
        <v>60</v>
      </c>
      <c r="E29" s="9" t="s">
        <v>167</v>
      </c>
      <c r="F29" s="9" t="s">
        <v>168</v>
      </c>
      <c r="G29" s="9" t="s">
        <v>335</v>
      </c>
      <c r="H29" s="9" t="s">
        <v>336</v>
      </c>
      <c r="I29" s="13">
        <v>60000</v>
      </c>
      <c r="J29" s="13">
        <v>60000</v>
      </c>
      <c r="K29" s="13">
        <v>60000</v>
      </c>
      <c r="L29" s="13"/>
      <c r="M29" s="13"/>
      <c r="N29" s="13"/>
      <c r="O29" s="13"/>
      <c r="P29" s="68"/>
      <c r="Q29" s="13"/>
      <c r="R29" s="13"/>
      <c r="S29" s="13"/>
      <c r="T29" s="13"/>
      <c r="U29" s="13"/>
      <c r="V29" s="13"/>
      <c r="W29" s="13"/>
    </row>
    <row r="30" spans="1:23">
      <c r="A30" s="9" t="s">
        <v>333</v>
      </c>
      <c r="B30" s="9" t="s">
        <v>334</v>
      </c>
      <c r="C30" s="9" t="s">
        <v>332</v>
      </c>
      <c r="D30" s="9" t="s">
        <v>60</v>
      </c>
      <c r="E30" s="9" t="s">
        <v>167</v>
      </c>
      <c r="F30" s="9" t="s">
        <v>168</v>
      </c>
      <c r="G30" s="9" t="s">
        <v>335</v>
      </c>
      <c r="H30" s="9" t="s">
        <v>336</v>
      </c>
      <c r="I30" s="13">
        <v>600000</v>
      </c>
      <c r="J30" s="13">
        <v>600000</v>
      </c>
      <c r="K30" s="13">
        <v>600000</v>
      </c>
      <c r="L30" s="13"/>
      <c r="M30" s="13"/>
      <c r="N30" s="13"/>
      <c r="O30" s="13"/>
      <c r="P30" s="68"/>
      <c r="Q30" s="13"/>
      <c r="R30" s="13"/>
      <c r="S30" s="13"/>
      <c r="T30" s="13"/>
      <c r="U30" s="13"/>
      <c r="V30" s="13"/>
      <c r="W30" s="13"/>
    </row>
    <row r="31" spans="1:23">
      <c r="A31" s="9" t="s">
        <v>333</v>
      </c>
      <c r="B31" s="9" t="s">
        <v>334</v>
      </c>
      <c r="C31" s="9" t="s">
        <v>332</v>
      </c>
      <c r="D31" s="9" t="s">
        <v>60</v>
      </c>
      <c r="E31" s="9" t="s">
        <v>167</v>
      </c>
      <c r="F31" s="9" t="s">
        <v>168</v>
      </c>
      <c r="G31" s="9" t="s">
        <v>335</v>
      </c>
      <c r="H31" s="9" t="s">
        <v>336</v>
      </c>
      <c r="I31" s="13">
        <v>60000</v>
      </c>
      <c r="J31" s="13">
        <v>60000</v>
      </c>
      <c r="K31" s="13">
        <v>60000</v>
      </c>
      <c r="L31" s="13"/>
      <c r="M31" s="13"/>
      <c r="N31" s="13"/>
      <c r="O31" s="13"/>
      <c r="P31" s="68"/>
      <c r="Q31" s="13"/>
      <c r="R31" s="13"/>
      <c r="S31" s="13"/>
      <c r="T31" s="13"/>
      <c r="U31" s="13"/>
      <c r="V31" s="13"/>
      <c r="W31" s="13"/>
    </row>
    <row r="32" spans="1:23">
      <c r="A32" s="9" t="s">
        <v>333</v>
      </c>
      <c r="B32" s="9" t="s">
        <v>334</v>
      </c>
      <c r="C32" s="9" t="s">
        <v>332</v>
      </c>
      <c r="D32" s="9" t="s">
        <v>60</v>
      </c>
      <c r="E32" s="9" t="s">
        <v>167</v>
      </c>
      <c r="F32" s="9" t="s">
        <v>168</v>
      </c>
      <c r="G32" s="9" t="s">
        <v>335</v>
      </c>
      <c r="H32" s="9" t="s">
        <v>336</v>
      </c>
      <c r="I32" s="13">
        <v>6000</v>
      </c>
      <c r="J32" s="13">
        <v>6000</v>
      </c>
      <c r="K32" s="13">
        <v>6000</v>
      </c>
      <c r="L32" s="13"/>
      <c r="M32" s="13"/>
      <c r="N32" s="13"/>
      <c r="O32" s="13"/>
      <c r="P32" s="68"/>
      <c r="Q32" s="13"/>
      <c r="R32" s="13"/>
      <c r="S32" s="13"/>
      <c r="T32" s="13"/>
      <c r="U32" s="13"/>
      <c r="V32" s="13"/>
      <c r="W32" s="13"/>
    </row>
    <row r="33" spans="1:23">
      <c r="A33" s="9" t="s">
        <v>333</v>
      </c>
      <c r="B33" s="9" t="s">
        <v>334</v>
      </c>
      <c r="C33" s="9" t="s">
        <v>332</v>
      </c>
      <c r="D33" s="9" t="s">
        <v>60</v>
      </c>
      <c r="E33" s="9" t="s">
        <v>167</v>
      </c>
      <c r="F33" s="9" t="s">
        <v>168</v>
      </c>
      <c r="G33" s="9" t="s">
        <v>335</v>
      </c>
      <c r="H33" s="9" t="s">
        <v>336</v>
      </c>
      <c r="I33" s="13">
        <v>200</v>
      </c>
      <c r="J33" s="13">
        <v>200</v>
      </c>
      <c r="K33" s="13">
        <v>200</v>
      </c>
      <c r="L33" s="13"/>
      <c r="M33" s="13"/>
      <c r="N33" s="13"/>
      <c r="O33" s="13"/>
      <c r="P33" s="68"/>
      <c r="Q33" s="13"/>
      <c r="R33" s="13"/>
      <c r="S33" s="13"/>
      <c r="T33" s="13"/>
      <c r="U33" s="13"/>
      <c r="V33" s="13"/>
      <c r="W33" s="13"/>
    </row>
    <row r="34" spans="1:23">
      <c r="A34" s="9" t="s">
        <v>333</v>
      </c>
      <c r="B34" s="9" t="s">
        <v>334</v>
      </c>
      <c r="C34" s="9" t="s">
        <v>332</v>
      </c>
      <c r="D34" s="9" t="s">
        <v>60</v>
      </c>
      <c r="E34" s="9" t="s">
        <v>167</v>
      </c>
      <c r="F34" s="9" t="s">
        <v>168</v>
      </c>
      <c r="G34" s="9" t="s">
        <v>335</v>
      </c>
      <c r="H34" s="9" t="s">
        <v>336</v>
      </c>
      <c r="I34" s="13">
        <v>30000</v>
      </c>
      <c r="J34" s="13">
        <v>30000</v>
      </c>
      <c r="K34" s="13">
        <v>30000</v>
      </c>
      <c r="L34" s="13"/>
      <c r="M34" s="13"/>
      <c r="N34" s="13"/>
      <c r="O34" s="13"/>
      <c r="P34" s="68"/>
      <c r="Q34" s="13"/>
      <c r="R34" s="13"/>
      <c r="S34" s="13"/>
      <c r="T34" s="13"/>
      <c r="U34" s="13"/>
      <c r="V34" s="13"/>
      <c r="W34" s="13"/>
    </row>
    <row r="35" spans="1:23">
      <c r="A35" s="9" t="s">
        <v>333</v>
      </c>
      <c r="B35" s="9" t="s">
        <v>334</v>
      </c>
      <c r="C35" s="9" t="s">
        <v>332</v>
      </c>
      <c r="D35" s="9" t="s">
        <v>60</v>
      </c>
      <c r="E35" s="9" t="s">
        <v>167</v>
      </c>
      <c r="F35" s="9" t="s">
        <v>168</v>
      </c>
      <c r="G35" s="9" t="s">
        <v>335</v>
      </c>
      <c r="H35" s="9" t="s">
        <v>336</v>
      </c>
      <c r="I35" s="13">
        <v>3000</v>
      </c>
      <c r="J35" s="13">
        <v>3000</v>
      </c>
      <c r="K35" s="13">
        <v>3000</v>
      </c>
      <c r="L35" s="13"/>
      <c r="M35" s="13"/>
      <c r="N35" s="13"/>
      <c r="O35" s="13"/>
      <c r="P35" s="68"/>
      <c r="Q35" s="13"/>
      <c r="R35" s="13"/>
      <c r="S35" s="13"/>
      <c r="T35" s="13"/>
      <c r="U35" s="13"/>
      <c r="V35" s="13"/>
      <c r="W35" s="13"/>
    </row>
    <row r="36" spans="1:23">
      <c r="A36" s="9" t="s">
        <v>333</v>
      </c>
      <c r="B36" s="9" t="s">
        <v>334</v>
      </c>
      <c r="C36" s="9" t="s">
        <v>332</v>
      </c>
      <c r="D36" s="9" t="s">
        <v>60</v>
      </c>
      <c r="E36" s="9" t="s">
        <v>167</v>
      </c>
      <c r="F36" s="9" t="s">
        <v>168</v>
      </c>
      <c r="G36" s="9" t="s">
        <v>335</v>
      </c>
      <c r="H36" s="9" t="s">
        <v>336</v>
      </c>
      <c r="I36" s="13">
        <v>708000</v>
      </c>
      <c r="J36" s="13">
        <v>708000</v>
      </c>
      <c r="K36" s="13">
        <v>708000</v>
      </c>
      <c r="L36" s="13"/>
      <c r="M36" s="13"/>
      <c r="N36" s="13"/>
      <c r="O36" s="13"/>
      <c r="P36" s="68"/>
      <c r="Q36" s="13"/>
      <c r="R36" s="13"/>
      <c r="S36" s="13"/>
      <c r="T36" s="13"/>
      <c r="U36" s="13"/>
      <c r="V36" s="13"/>
      <c r="W36" s="13"/>
    </row>
    <row r="37" spans="1:23">
      <c r="A37" s="9" t="s">
        <v>333</v>
      </c>
      <c r="B37" s="9" t="s">
        <v>334</v>
      </c>
      <c r="C37" s="9" t="s">
        <v>332</v>
      </c>
      <c r="D37" s="9" t="s">
        <v>60</v>
      </c>
      <c r="E37" s="9" t="s">
        <v>167</v>
      </c>
      <c r="F37" s="9" t="s">
        <v>168</v>
      </c>
      <c r="G37" s="9" t="s">
        <v>335</v>
      </c>
      <c r="H37" s="9" t="s">
        <v>336</v>
      </c>
      <c r="I37" s="13">
        <v>144000</v>
      </c>
      <c r="J37" s="13">
        <v>144000</v>
      </c>
      <c r="K37" s="13">
        <v>144000</v>
      </c>
      <c r="L37" s="13"/>
      <c r="M37" s="13"/>
      <c r="N37" s="13"/>
      <c r="O37" s="13"/>
      <c r="P37" s="68"/>
      <c r="Q37" s="13"/>
      <c r="R37" s="13"/>
      <c r="S37" s="13"/>
      <c r="T37" s="13"/>
      <c r="U37" s="13"/>
      <c r="V37" s="13"/>
      <c r="W37" s="13"/>
    </row>
    <row r="38" spans="1:23">
      <c r="A38" s="68"/>
      <c r="B38" s="68"/>
      <c r="C38" s="9" t="s">
        <v>337</v>
      </c>
      <c r="D38" s="68"/>
      <c r="E38" s="68"/>
      <c r="F38" s="68"/>
      <c r="G38" s="68"/>
      <c r="H38" s="68"/>
      <c r="I38" s="13">
        <v>505000</v>
      </c>
      <c r="J38" s="13">
        <v>505000</v>
      </c>
      <c r="K38" s="13">
        <v>505000</v>
      </c>
      <c r="L38" s="13"/>
      <c r="M38" s="13"/>
      <c r="N38" s="13"/>
      <c r="O38" s="13"/>
      <c r="P38" s="68"/>
      <c r="Q38" s="13"/>
      <c r="R38" s="13"/>
      <c r="S38" s="13"/>
      <c r="T38" s="13"/>
      <c r="U38" s="13"/>
      <c r="V38" s="13"/>
      <c r="W38" s="13"/>
    </row>
    <row r="39" spans="1:23">
      <c r="A39" s="9" t="s">
        <v>333</v>
      </c>
      <c r="B39" s="9" t="s">
        <v>338</v>
      </c>
      <c r="C39" s="9" t="s">
        <v>337</v>
      </c>
      <c r="D39" s="9" t="s">
        <v>60</v>
      </c>
      <c r="E39" s="9" t="s">
        <v>167</v>
      </c>
      <c r="F39" s="9" t="s">
        <v>168</v>
      </c>
      <c r="G39" s="9" t="s">
        <v>283</v>
      </c>
      <c r="H39" s="9" t="s">
        <v>284</v>
      </c>
      <c r="I39" s="13">
        <v>155000</v>
      </c>
      <c r="J39" s="13">
        <v>155000</v>
      </c>
      <c r="K39" s="13">
        <v>155000</v>
      </c>
      <c r="L39" s="13"/>
      <c r="M39" s="13"/>
      <c r="N39" s="13"/>
      <c r="O39" s="13"/>
      <c r="P39" s="68"/>
      <c r="Q39" s="13"/>
      <c r="R39" s="13"/>
      <c r="S39" s="13"/>
      <c r="T39" s="13"/>
      <c r="U39" s="13"/>
      <c r="V39" s="13"/>
      <c r="W39" s="13"/>
    </row>
    <row r="40" spans="1:23">
      <c r="A40" s="9" t="s">
        <v>333</v>
      </c>
      <c r="B40" s="9" t="s">
        <v>338</v>
      </c>
      <c r="C40" s="9" t="s">
        <v>337</v>
      </c>
      <c r="D40" s="9" t="s">
        <v>60</v>
      </c>
      <c r="E40" s="9" t="s">
        <v>167</v>
      </c>
      <c r="F40" s="9" t="s">
        <v>168</v>
      </c>
      <c r="G40" s="9" t="s">
        <v>283</v>
      </c>
      <c r="H40" s="9" t="s">
        <v>284</v>
      </c>
      <c r="I40" s="13">
        <v>300000</v>
      </c>
      <c r="J40" s="13">
        <v>300000</v>
      </c>
      <c r="K40" s="13">
        <v>300000</v>
      </c>
      <c r="L40" s="13"/>
      <c r="M40" s="13"/>
      <c r="N40" s="13"/>
      <c r="O40" s="13"/>
      <c r="P40" s="68"/>
      <c r="Q40" s="13"/>
      <c r="R40" s="13"/>
      <c r="S40" s="13"/>
      <c r="T40" s="13"/>
      <c r="U40" s="13"/>
      <c r="V40" s="13"/>
      <c r="W40" s="13"/>
    </row>
    <row r="41" spans="1:23">
      <c r="A41" s="9" t="s">
        <v>333</v>
      </c>
      <c r="B41" s="9" t="s">
        <v>338</v>
      </c>
      <c r="C41" s="9" t="s">
        <v>337</v>
      </c>
      <c r="D41" s="9" t="s">
        <v>60</v>
      </c>
      <c r="E41" s="9" t="s">
        <v>167</v>
      </c>
      <c r="F41" s="9" t="s">
        <v>168</v>
      </c>
      <c r="G41" s="9" t="s">
        <v>283</v>
      </c>
      <c r="H41" s="9" t="s">
        <v>284</v>
      </c>
      <c r="I41" s="13">
        <v>50000</v>
      </c>
      <c r="J41" s="13">
        <v>50000</v>
      </c>
      <c r="K41" s="13">
        <v>50000</v>
      </c>
      <c r="L41" s="13"/>
      <c r="M41" s="13"/>
      <c r="N41" s="13"/>
      <c r="O41" s="13"/>
      <c r="P41" s="68"/>
      <c r="Q41" s="13"/>
      <c r="R41" s="13"/>
      <c r="S41" s="13"/>
      <c r="T41" s="13"/>
      <c r="U41" s="13"/>
      <c r="V41" s="13"/>
      <c r="W41" s="13"/>
    </row>
    <row r="42" spans="1:23">
      <c r="A42" s="68"/>
      <c r="B42" s="68"/>
      <c r="C42" s="9" t="s">
        <v>339</v>
      </c>
      <c r="D42" s="68"/>
      <c r="E42" s="68"/>
      <c r="F42" s="68"/>
      <c r="G42" s="68"/>
      <c r="H42" s="68"/>
      <c r="I42" s="13">
        <v>82803.5</v>
      </c>
      <c r="J42" s="13">
        <v>82803.5</v>
      </c>
      <c r="K42" s="13">
        <v>82803.5</v>
      </c>
      <c r="L42" s="13"/>
      <c r="M42" s="13"/>
      <c r="N42" s="13"/>
      <c r="O42" s="13"/>
      <c r="P42" s="68"/>
      <c r="Q42" s="13"/>
      <c r="R42" s="13"/>
      <c r="S42" s="13"/>
      <c r="T42" s="13"/>
      <c r="U42" s="13"/>
      <c r="V42" s="13"/>
      <c r="W42" s="13"/>
    </row>
    <row r="43" spans="1:23">
      <c r="A43" s="9" t="s">
        <v>333</v>
      </c>
      <c r="B43" s="9" t="s">
        <v>340</v>
      </c>
      <c r="C43" s="9" t="s">
        <v>339</v>
      </c>
      <c r="D43" s="9" t="s">
        <v>60</v>
      </c>
      <c r="E43" s="9" t="s">
        <v>167</v>
      </c>
      <c r="F43" s="9" t="s">
        <v>168</v>
      </c>
      <c r="G43" s="9" t="s">
        <v>335</v>
      </c>
      <c r="H43" s="9" t="s">
        <v>336</v>
      </c>
      <c r="I43" s="13">
        <v>82803.5</v>
      </c>
      <c r="J43" s="13">
        <v>82803.5</v>
      </c>
      <c r="K43" s="13">
        <v>82803.5</v>
      </c>
      <c r="L43" s="13"/>
      <c r="M43" s="13"/>
      <c r="N43" s="13"/>
      <c r="O43" s="13"/>
      <c r="P43" s="68"/>
      <c r="Q43" s="13"/>
      <c r="R43" s="13"/>
      <c r="S43" s="13"/>
      <c r="T43" s="13"/>
      <c r="U43" s="13"/>
      <c r="V43" s="13"/>
      <c r="W43" s="13"/>
    </row>
    <row r="44" spans="1:23">
      <c r="A44" s="68"/>
      <c r="B44" s="68"/>
      <c r="C44" s="9" t="s">
        <v>341</v>
      </c>
      <c r="D44" s="68"/>
      <c r="E44" s="68"/>
      <c r="F44" s="68"/>
      <c r="G44" s="68"/>
      <c r="H44" s="68"/>
      <c r="I44" s="13">
        <v>485000</v>
      </c>
      <c r="J44" s="13">
        <v>485000</v>
      </c>
      <c r="K44" s="13">
        <v>485000</v>
      </c>
      <c r="L44" s="13"/>
      <c r="M44" s="13"/>
      <c r="N44" s="13"/>
      <c r="O44" s="13"/>
      <c r="P44" s="68"/>
      <c r="Q44" s="13"/>
      <c r="R44" s="13"/>
      <c r="S44" s="13"/>
      <c r="T44" s="13"/>
      <c r="U44" s="13"/>
      <c r="V44" s="13"/>
      <c r="W44" s="13"/>
    </row>
    <row r="45" spans="1:23">
      <c r="A45" s="9" t="s">
        <v>311</v>
      </c>
      <c r="B45" s="9" t="s">
        <v>342</v>
      </c>
      <c r="C45" s="9" t="s">
        <v>341</v>
      </c>
      <c r="D45" s="9" t="s">
        <v>60</v>
      </c>
      <c r="E45" s="9" t="s">
        <v>83</v>
      </c>
      <c r="F45" s="9" t="s">
        <v>84</v>
      </c>
      <c r="G45" s="9" t="s">
        <v>283</v>
      </c>
      <c r="H45" s="9" t="s">
        <v>284</v>
      </c>
      <c r="I45" s="13">
        <v>121300</v>
      </c>
      <c r="J45" s="13">
        <v>121300</v>
      </c>
      <c r="K45" s="13">
        <v>121300</v>
      </c>
      <c r="L45" s="13"/>
      <c r="M45" s="13"/>
      <c r="N45" s="13"/>
      <c r="O45" s="13"/>
      <c r="P45" s="68"/>
      <c r="Q45" s="13"/>
      <c r="R45" s="13"/>
      <c r="S45" s="13"/>
      <c r="T45" s="13"/>
      <c r="U45" s="13"/>
      <c r="V45" s="13"/>
      <c r="W45" s="13"/>
    </row>
    <row r="46" spans="1:23">
      <c r="A46" s="9" t="s">
        <v>311</v>
      </c>
      <c r="B46" s="9" t="s">
        <v>342</v>
      </c>
      <c r="C46" s="9" t="s">
        <v>341</v>
      </c>
      <c r="D46" s="9" t="s">
        <v>60</v>
      </c>
      <c r="E46" s="9" t="s">
        <v>83</v>
      </c>
      <c r="F46" s="9" t="s">
        <v>84</v>
      </c>
      <c r="G46" s="9" t="s">
        <v>343</v>
      </c>
      <c r="H46" s="9" t="s">
        <v>344</v>
      </c>
      <c r="I46" s="13">
        <v>8700</v>
      </c>
      <c r="J46" s="13">
        <v>8700</v>
      </c>
      <c r="K46" s="13">
        <v>8700</v>
      </c>
      <c r="L46" s="13"/>
      <c r="M46" s="13"/>
      <c r="N46" s="13"/>
      <c r="O46" s="13"/>
      <c r="P46" s="68"/>
      <c r="Q46" s="13"/>
      <c r="R46" s="13"/>
      <c r="S46" s="13"/>
      <c r="T46" s="13"/>
      <c r="U46" s="13"/>
      <c r="V46" s="13"/>
      <c r="W46" s="13"/>
    </row>
    <row r="47" spans="1:23">
      <c r="A47" s="9" t="s">
        <v>311</v>
      </c>
      <c r="B47" s="9" t="s">
        <v>342</v>
      </c>
      <c r="C47" s="9" t="s">
        <v>341</v>
      </c>
      <c r="D47" s="9" t="s">
        <v>60</v>
      </c>
      <c r="E47" s="9" t="s">
        <v>83</v>
      </c>
      <c r="F47" s="9" t="s">
        <v>84</v>
      </c>
      <c r="G47" s="9" t="s">
        <v>289</v>
      </c>
      <c r="H47" s="9" t="s">
        <v>290</v>
      </c>
      <c r="I47" s="13">
        <v>70000</v>
      </c>
      <c r="J47" s="13">
        <v>70000</v>
      </c>
      <c r="K47" s="13">
        <v>70000</v>
      </c>
      <c r="L47" s="13"/>
      <c r="M47" s="13"/>
      <c r="N47" s="13"/>
      <c r="O47" s="13"/>
      <c r="P47" s="68"/>
      <c r="Q47" s="13"/>
      <c r="R47" s="13"/>
      <c r="S47" s="13"/>
      <c r="T47" s="13"/>
      <c r="U47" s="13"/>
      <c r="V47" s="13"/>
      <c r="W47" s="13"/>
    </row>
    <row r="48" spans="1:23">
      <c r="A48" s="9" t="s">
        <v>311</v>
      </c>
      <c r="B48" s="9" t="s">
        <v>342</v>
      </c>
      <c r="C48" s="9" t="s">
        <v>341</v>
      </c>
      <c r="D48" s="9" t="s">
        <v>60</v>
      </c>
      <c r="E48" s="9" t="s">
        <v>83</v>
      </c>
      <c r="F48" s="9" t="s">
        <v>84</v>
      </c>
      <c r="G48" s="9" t="s">
        <v>291</v>
      </c>
      <c r="H48" s="9" t="s">
        <v>292</v>
      </c>
      <c r="I48" s="13">
        <v>95000</v>
      </c>
      <c r="J48" s="13">
        <v>95000</v>
      </c>
      <c r="K48" s="13">
        <v>95000</v>
      </c>
      <c r="L48" s="13"/>
      <c r="M48" s="13"/>
      <c r="N48" s="13"/>
      <c r="O48" s="13"/>
      <c r="P48" s="68"/>
      <c r="Q48" s="13"/>
      <c r="R48" s="13"/>
      <c r="S48" s="13"/>
      <c r="T48" s="13"/>
      <c r="U48" s="13"/>
      <c r="V48" s="13"/>
      <c r="W48" s="13"/>
    </row>
    <row r="49" spans="1:23">
      <c r="A49" s="9" t="s">
        <v>311</v>
      </c>
      <c r="B49" s="9" t="s">
        <v>342</v>
      </c>
      <c r="C49" s="9" t="s">
        <v>341</v>
      </c>
      <c r="D49" s="9" t="s">
        <v>60</v>
      </c>
      <c r="E49" s="9" t="s">
        <v>83</v>
      </c>
      <c r="F49" s="9" t="s">
        <v>84</v>
      </c>
      <c r="G49" s="9" t="s">
        <v>324</v>
      </c>
      <c r="H49" s="9" t="s">
        <v>325</v>
      </c>
      <c r="I49" s="13">
        <v>40000</v>
      </c>
      <c r="J49" s="13">
        <v>40000</v>
      </c>
      <c r="K49" s="13">
        <v>40000</v>
      </c>
      <c r="L49" s="13"/>
      <c r="M49" s="13"/>
      <c r="N49" s="13"/>
      <c r="O49" s="13"/>
      <c r="P49" s="68"/>
      <c r="Q49" s="13"/>
      <c r="R49" s="13"/>
      <c r="S49" s="13"/>
      <c r="T49" s="13"/>
      <c r="U49" s="13"/>
      <c r="V49" s="13"/>
      <c r="W49" s="13"/>
    </row>
    <row r="50" spans="1:23">
      <c r="A50" s="9" t="s">
        <v>311</v>
      </c>
      <c r="B50" s="9" t="s">
        <v>342</v>
      </c>
      <c r="C50" s="9" t="s">
        <v>341</v>
      </c>
      <c r="D50" s="9" t="s">
        <v>60</v>
      </c>
      <c r="E50" s="9" t="s">
        <v>83</v>
      </c>
      <c r="F50" s="9" t="s">
        <v>84</v>
      </c>
      <c r="G50" s="9" t="s">
        <v>345</v>
      </c>
      <c r="H50" s="9" t="s">
        <v>219</v>
      </c>
      <c r="I50" s="13">
        <v>5000</v>
      </c>
      <c r="J50" s="13">
        <v>5000</v>
      </c>
      <c r="K50" s="13">
        <v>5000</v>
      </c>
      <c r="L50" s="13"/>
      <c r="M50" s="13"/>
      <c r="N50" s="13"/>
      <c r="O50" s="13"/>
      <c r="P50" s="68"/>
      <c r="Q50" s="13"/>
      <c r="R50" s="13"/>
      <c r="S50" s="13"/>
      <c r="T50" s="13"/>
      <c r="U50" s="13"/>
      <c r="V50" s="13"/>
      <c r="W50" s="13"/>
    </row>
    <row r="51" spans="1:23">
      <c r="A51" s="9" t="s">
        <v>311</v>
      </c>
      <c r="B51" s="9" t="s">
        <v>342</v>
      </c>
      <c r="C51" s="9" t="s">
        <v>341</v>
      </c>
      <c r="D51" s="9" t="s">
        <v>60</v>
      </c>
      <c r="E51" s="9" t="s">
        <v>83</v>
      </c>
      <c r="F51" s="9" t="s">
        <v>84</v>
      </c>
      <c r="G51" s="9" t="s">
        <v>318</v>
      </c>
      <c r="H51" s="9" t="s">
        <v>319</v>
      </c>
      <c r="I51" s="13">
        <v>100000</v>
      </c>
      <c r="J51" s="13">
        <v>100000</v>
      </c>
      <c r="K51" s="13">
        <v>100000</v>
      </c>
      <c r="L51" s="13"/>
      <c r="M51" s="13"/>
      <c r="N51" s="13"/>
      <c r="O51" s="13"/>
      <c r="P51" s="68"/>
      <c r="Q51" s="13"/>
      <c r="R51" s="13"/>
      <c r="S51" s="13"/>
      <c r="T51" s="13"/>
      <c r="U51" s="13"/>
      <c r="V51" s="13"/>
      <c r="W51" s="13"/>
    </row>
    <row r="52" spans="1:23">
      <c r="A52" s="9" t="s">
        <v>311</v>
      </c>
      <c r="B52" s="9" t="s">
        <v>342</v>
      </c>
      <c r="C52" s="9" t="s">
        <v>341</v>
      </c>
      <c r="D52" s="9" t="s">
        <v>60</v>
      </c>
      <c r="E52" s="9" t="s">
        <v>83</v>
      </c>
      <c r="F52" s="9" t="s">
        <v>84</v>
      </c>
      <c r="G52" s="9" t="s">
        <v>242</v>
      </c>
      <c r="H52" s="9" t="s">
        <v>243</v>
      </c>
      <c r="I52" s="13">
        <v>15000</v>
      </c>
      <c r="J52" s="13">
        <v>15000</v>
      </c>
      <c r="K52" s="13">
        <v>15000</v>
      </c>
      <c r="L52" s="13"/>
      <c r="M52" s="13"/>
      <c r="N52" s="13"/>
      <c r="O52" s="13"/>
      <c r="P52" s="68"/>
      <c r="Q52" s="13"/>
      <c r="R52" s="13"/>
      <c r="S52" s="13"/>
      <c r="T52" s="13"/>
      <c r="U52" s="13"/>
      <c r="V52" s="13"/>
      <c r="W52" s="13"/>
    </row>
    <row r="53" spans="1:23">
      <c r="A53" s="9" t="s">
        <v>311</v>
      </c>
      <c r="B53" s="9" t="s">
        <v>342</v>
      </c>
      <c r="C53" s="9" t="s">
        <v>341</v>
      </c>
      <c r="D53" s="9" t="s">
        <v>60</v>
      </c>
      <c r="E53" s="9" t="s">
        <v>83</v>
      </c>
      <c r="F53" s="9" t="s">
        <v>84</v>
      </c>
      <c r="G53" s="9" t="s">
        <v>268</v>
      </c>
      <c r="H53" s="9" t="s">
        <v>269</v>
      </c>
      <c r="I53" s="13">
        <v>5000</v>
      </c>
      <c r="J53" s="13">
        <v>5000</v>
      </c>
      <c r="K53" s="13">
        <v>5000</v>
      </c>
      <c r="L53" s="13"/>
      <c r="M53" s="13"/>
      <c r="N53" s="13"/>
      <c r="O53" s="13"/>
      <c r="P53" s="68"/>
      <c r="Q53" s="13"/>
      <c r="R53" s="13"/>
      <c r="S53" s="13"/>
      <c r="T53" s="13"/>
      <c r="U53" s="13"/>
      <c r="V53" s="13"/>
      <c r="W53" s="13"/>
    </row>
    <row r="54" spans="1:23">
      <c r="A54" s="9" t="s">
        <v>311</v>
      </c>
      <c r="B54" s="9" t="s">
        <v>342</v>
      </c>
      <c r="C54" s="9" t="s">
        <v>341</v>
      </c>
      <c r="D54" s="9" t="s">
        <v>60</v>
      </c>
      <c r="E54" s="9" t="s">
        <v>83</v>
      </c>
      <c r="F54" s="9" t="s">
        <v>84</v>
      </c>
      <c r="G54" s="9" t="s">
        <v>346</v>
      </c>
      <c r="H54" s="9" t="s">
        <v>347</v>
      </c>
      <c r="I54" s="13">
        <v>25000</v>
      </c>
      <c r="J54" s="13">
        <v>25000</v>
      </c>
      <c r="K54" s="13">
        <v>25000</v>
      </c>
      <c r="L54" s="13"/>
      <c r="M54" s="13"/>
      <c r="N54" s="13"/>
      <c r="O54" s="13"/>
      <c r="P54" s="68"/>
      <c r="Q54" s="13"/>
      <c r="R54" s="13"/>
      <c r="S54" s="13"/>
      <c r="T54" s="13"/>
      <c r="U54" s="13"/>
      <c r="V54" s="13"/>
      <c r="W54" s="13"/>
    </row>
    <row r="55" spans="1:23">
      <c r="A55" s="68"/>
      <c r="B55" s="68"/>
      <c r="C55" s="9" t="s">
        <v>348</v>
      </c>
      <c r="D55" s="68"/>
      <c r="E55" s="68"/>
      <c r="F55" s="68"/>
      <c r="G55" s="68"/>
      <c r="H55" s="68"/>
      <c r="I55" s="13">
        <v>44213</v>
      </c>
      <c r="J55" s="13">
        <v>44213</v>
      </c>
      <c r="K55" s="13">
        <v>44213</v>
      </c>
      <c r="L55" s="13"/>
      <c r="M55" s="13"/>
      <c r="N55" s="13"/>
      <c r="O55" s="13"/>
      <c r="P55" s="68"/>
      <c r="Q55" s="13"/>
      <c r="R55" s="13"/>
      <c r="S55" s="13"/>
      <c r="T55" s="13"/>
      <c r="U55" s="13"/>
      <c r="V55" s="13"/>
      <c r="W55" s="13"/>
    </row>
    <row r="56" spans="1:23">
      <c r="A56" s="9" t="s">
        <v>316</v>
      </c>
      <c r="B56" s="9" t="s">
        <v>349</v>
      </c>
      <c r="C56" s="9" t="s">
        <v>348</v>
      </c>
      <c r="D56" s="9" t="s">
        <v>60</v>
      </c>
      <c r="E56" s="9" t="s">
        <v>171</v>
      </c>
      <c r="F56" s="9" t="s">
        <v>170</v>
      </c>
      <c r="G56" s="9" t="s">
        <v>318</v>
      </c>
      <c r="H56" s="9" t="s">
        <v>319</v>
      </c>
      <c r="I56" s="13">
        <v>12000</v>
      </c>
      <c r="J56" s="13">
        <v>12000</v>
      </c>
      <c r="K56" s="13">
        <v>12000</v>
      </c>
      <c r="L56" s="13"/>
      <c r="M56" s="13"/>
      <c r="N56" s="13"/>
      <c r="O56" s="13"/>
      <c r="P56" s="68"/>
      <c r="Q56" s="13"/>
      <c r="R56" s="13"/>
      <c r="S56" s="13"/>
      <c r="T56" s="13"/>
      <c r="U56" s="13"/>
      <c r="V56" s="13"/>
      <c r="W56" s="13"/>
    </row>
    <row r="57" spans="1:23">
      <c r="A57" s="9" t="s">
        <v>316</v>
      </c>
      <c r="B57" s="9" t="s">
        <v>349</v>
      </c>
      <c r="C57" s="9" t="s">
        <v>348</v>
      </c>
      <c r="D57" s="9" t="s">
        <v>60</v>
      </c>
      <c r="E57" s="9" t="s">
        <v>171</v>
      </c>
      <c r="F57" s="9" t="s">
        <v>170</v>
      </c>
      <c r="G57" s="9" t="s">
        <v>313</v>
      </c>
      <c r="H57" s="9" t="s">
        <v>314</v>
      </c>
      <c r="I57" s="13">
        <v>32213</v>
      </c>
      <c r="J57" s="13">
        <v>32213</v>
      </c>
      <c r="K57" s="13">
        <v>32213</v>
      </c>
      <c r="L57" s="13"/>
      <c r="M57" s="13"/>
      <c r="N57" s="13"/>
      <c r="O57" s="13"/>
      <c r="P57" s="68"/>
      <c r="Q57" s="13"/>
      <c r="R57" s="13"/>
      <c r="S57" s="13"/>
      <c r="T57" s="13"/>
      <c r="U57" s="13"/>
      <c r="V57" s="13"/>
      <c r="W57" s="13"/>
    </row>
    <row r="58" spans="1:23">
      <c r="A58" s="68"/>
      <c r="B58" s="68"/>
      <c r="C58" s="9" t="s">
        <v>350</v>
      </c>
      <c r="D58" s="68"/>
      <c r="E58" s="68"/>
      <c r="F58" s="68"/>
      <c r="G58" s="68"/>
      <c r="H58" s="68"/>
      <c r="I58" s="13">
        <v>110000</v>
      </c>
      <c r="J58" s="13">
        <v>110000</v>
      </c>
      <c r="K58" s="13">
        <v>110000</v>
      </c>
      <c r="L58" s="13"/>
      <c r="M58" s="13"/>
      <c r="N58" s="13"/>
      <c r="O58" s="13"/>
      <c r="P58" s="68"/>
      <c r="Q58" s="13"/>
      <c r="R58" s="13"/>
      <c r="S58" s="13"/>
      <c r="T58" s="13"/>
      <c r="U58" s="13"/>
      <c r="V58" s="13"/>
      <c r="W58" s="13"/>
    </row>
    <row r="59" spans="1:23">
      <c r="A59" s="9" t="s">
        <v>311</v>
      </c>
      <c r="B59" s="9" t="s">
        <v>351</v>
      </c>
      <c r="C59" s="9" t="s">
        <v>350</v>
      </c>
      <c r="D59" s="9" t="s">
        <v>60</v>
      </c>
      <c r="E59" s="9" t="s">
        <v>91</v>
      </c>
      <c r="F59" s="9" t="s">
        <v>92</v>
      </c>
      <c r="G59" s="9" t="s">
        <v>283</v>
      </c>
      <c r="H59" s="9" t="s">
        <v>284</v>
      </c>
      <c r="I59" s="13">
        <v>28200</v>
      </c>
      <c r="J59" s="13">
        <v>28200</v>
      </c>
      <c r="K59" s="13">
        <v>28200</v>
      </c>
      <c r="L59" s="13"/>
      <c r="M59" s="13"/>
      <c r="N59" s="13"/>
      <c r="O59" s="13"/>
      <c r="P59" s="68"/>
      <c r="Q59" s="13"/>
      <c r="R59" s="13"/>
      <c r="S59" s="13"/>
      <c r="T59" s="13"/>
      <c r="U59" s="13"/>
      <c r="V59" s="13"/>
      <c r="W59" s="13"/>
    </row>
    <row r="60" spans="1:23">
      <c r="A60" s="9" t="s">
        <v>311</v>
      </c>
      <c r="B60" s="9" t="s">
        <v>351</v>
      </c>
      <c r="C60" s="9" t="s">
        <v>350</v>
      </c>
      <c r="D60" s="9" t="s">
        <v>60</v>
      </c>
      <c r="E60" s="9" t="s">
        <v>91</v>
      </c>
      <c r="F60" s="9" t="s">
        <v>92</v>
      </c>
      <c r="G60" s="9" t="s">
        <v>352</v>
      </c>
      <c r="H60" s="9" t="s">
        <v>353</v>
      </c>
      <c r="I60" s="13">
        <v>10000</v>
      </c>
      <c r="J60" s="13">
        <v>10000</v>
      </c>
      <c r="K60" s="13">
        <v>10000</v>
      </c>
      <c r="L60" s="13"/>
      <c r="M60" s="13"/>
      <c r="N60" s="13"/>
      <c r="O60" s="13"/>
      <c r="P60" s="68"/>
      <c r="Q60" s="13"/>
      <c r="R60" s="13"/>
      <c r="S60" s="13"/>
      <c r="T60" s="13"/>
      <c r="U60" s="13"/>
      <c r="V60" s="13"/>
      <c r="W60" s="13"/>
    </row>
    <row r="61" spans="1:23">
      <c r="A61" s="9" t="s">
        <v>311</v>
      </c>
      <c r="B61" s="9" t="s">
        <v>351</v>
      </c>
      <c r="C61" s="9" t="s">
        <v>350</v>
      </c>
      <c r="D61" s="9" t="s">
        <v>60</v>
      </c>
      <c r="E61" s="9" t="s">
        <v>91</v>
      </c>
      <c r="F61" s="9" t="s">
        <v>92</v>
      </c>
      <c r="G61" s="9" t="s">
        <v>291</v>
      </c>
      <c r="H61" s="9" t="s">
        <v>292</v>
      </c>
      <c r="I61" s="13">
        <v>71800</v>
      </c>
      <c r="J61" s="13">
        <v>71800</v>
      </c>
      <c r="K61" s="13">
        <v>71800</v>
      </c>
      <c r="L61" s="13"/>
      <c r="M61" s="13"/>
      <c r="N61" s="13"/>
      <c r="O61" s="13"/>
      <c r="P61" s="68"/>
      <c r="Q61" s="13"/>
      <c r="R61" s="13"/>
      <c r="S61" s="13"/>
      <c r="T61" s="13"/>
      <c r="U61" s="13"/>
      <c r="V61" s="13"/>
      <c r="W61" s="13"/>
    </row>
    <row r="62" spans="1:23">
      <c r="A62" s="68"/>
      <c r="B62" s="68"/>
      <c r="C62" s="9" t="s">
        <v>354</v>
      </c>
      <c r="D62" s="68"/>
      <c r="E62" s="68"/>
      <c r="F62" s="68"/>
      <c r="G62" s="68"/>
      <c r="H62" s="68"/>
      <c r="I62" s="13">
        <v>260000</v>
      </c>
      <c r="J62" s="13">
        <v>260000</v>
      </c>
      <c r="K62" s="13">
        <v>260000</v>
      </c>
      <c r="L62" s="13"/>
      <c r="M62" s="13"/>
      <c r="N62" s="13"/>
      <c r="O62" s="13"/>
      <c r="P62" s="68"/>
      <c r="Q62" s="13"/>
      <c r="R62" s="13"/>
      <c r="S62" s="13"/>
      <c r="T62" s="13"/>
      <c r="U62" s="13"/>
      <c r="V62" s="13"/>
      <c r="W62" s="13"/>
    </row>
    <row r="63" spans="1:23">
      <c r="A63" s="9" t="s">
        <v>311</v>
      </c>
      <c r="B63" s="9" t="s">
        <v>355</v>
      </c>
      <c r="C63" s="9" t="s">
        <v>354</v>
      </c>
      <c r="D63" s="9" t="s">
        <v>60</v>
      </c>
      <c r="E63" s="9" t="s">
        <v>83</v>
      </c>
      <c r="F63" s="9" t="s">
        <v>84</v>
      </c>
      <c r="G63" s="9" t="s">
        <v>318</v>
      </c>
      <c r="H63" s="9" t="s">
        <v>319</v>
      </c>
      <c r="I63" s="13">
        <v>260000</v>
      </c>
      <c r="J63" s="13">
        <v>260000</v>
      </c>
      <c r="K63" s="13">
        <v>260000</v>
      </c>
      <c r="L63" s="13"/>
      <c r="M63" s="13"/>
      <c r="N63" s="13"/>
      <c r="O63" s="13"/>
      <c r="P63" s="68"/>
      <c r="Q63" s="13"/>
      <c r="R63" s="13"/>
      <c r="S63" s="13"/>
      <c r="T63" s="13"/>
      <c r="U63" s="13"/>
      <c r="V63" s="13"/>
      <c r="W63" s="13"/>
    </row>
    <row r="64" spans="1:23">
      <c r="A64" s="68"/>
      <c r="B64" s="68"/>
      <c r="C64" s="9" t="s">
        <v>356</v>
      </c>
      <c r="D64" s="68"/>
      <c r="E64" s="68"/>
      <c r="F64" s="68"/>
      <c r="G64" s="68"/>
      <c r="H64" s="68"/>
      <c r="I64" s="13">
        <v>93436.54</v>
      </c>
      <c r="J64" s="13">
        <v>93436.54</v>
      </c>
      <c r="K64" s="13">
        <v>93436.54</v>
      </c>
      <c r="L64" s="13"/>
      <c r="M64" s="13"/>
      <c r="N64" s="13"/>
      <c r="O64" s="13"/>
      <c r="P64" s="68"/>
      <c r="Q64" s="13"/>
      <c r="R64" s="13"/>
      <c r="S64" s="13"/>
      <c r="T64" s="13"/>
      <c r="U64" s="13"/>
      <c r="V64" s="13"/>
      <c r="W64" s="13"/>
    </row>
    <row r="65" spans="1:23">
      <c r="A65" s="9" t="s">
        <v>316</v>
      </c>
      <c r="B65" s="9" t="s">
        <v>357</v>
      </c>
      <c r="C65" s="9" t="s">
        <v>356</v>
      </c>
      <c r="D65" s="9" t="s">
        <v>60</v>
      </c>
      <c r="E65" s="9" t="s">
        <v>97</v>
      </c>
      <c r="F65" s="9" t="s">
        <v>96</v>
      </c>
      <c r="G65" s="9" t="s">
        <v>318</v>
      </c>
      <c r="H65" s="9" t="s">
        <v>319</v>
      </c>
      <c r="I65" s="13">
        <v>33436.54</v>
      </c>
      <c r="J65" s="13">
        <v>33436.54</v>
      </c>
      <c r="K65" s="13">
        <v>33436.54</v>
      </c>
      <c r="L65" s="13"/>
      <c r="M65" s="13"/>
      <c r="N65" s="13"/>
      <c r="O65" s="13"/>
      <c r="P65" s="68"/>
      <c r="Q65" s="13"/>
      <c r="R65" s="13"/>
      <c r="S65" s="13"/>
      <c r="T65" s="13"/>
      <c r="U65" s="13"/>
      <c r="V65" s="13"/>
      <c r="W65" s="13"/>
    </row>
    <row r="66" spans="1:23">
      <c r="A66" s="9" t="s">
        <v>316</v>
      </c>
      <c r="B66" s="9" t="s">
        <v>357</v>
      </c>
      <c r="C66" s="9" t="s">
        <v>356</v>
      </c>
      <c r="D66" s="9" t="s">
        <v>60</v>
      </c>
      <c r="E66" s="9" t="s">
        <v>97</v>
      </c>
      <c r="F66" s="9" t="s">
        <v>96</v>
      </c>
      <c r="G66" s="9" t="s">
        <v>358</v>
      </c>
      <c r="H66" s="9" t="s">
        <v>359</v>
      </c>
      <c r="I66" s="13">
        <v>60000</v>
      </c>
      <c r="J66" s="13">
        <v>60000</v>
      </c>
      <c r="K66" s="13">
        <v>60000</v>
      </c>
      <c r="L66" s="13"/>
      <c r="M66" s="13"/>
      <c r="N66" s="13"/>
      <c r="O66" s="13"/>
      <c r="P66" s="68"/>
      <c r="Q66" s="13"/>
      <c r="R66" s="13"/>
      <c r="S66" s="13"/>
      <c r="T66" s="13"/>
      <c r="U66" s="13"/>
      <c r="V66" s="13"/>
      <c r="W66" s="13"/>
    </row>
    <row r="67" spans="1:23">
      <c r="A67" s="68"/>
      <c r="B67" s="68"/>
      <c r="C67" s="9" t="s">
        <v>360</v>
      </c>
      <c r="D67" s="68"/>
      <c r="E67" s="68"/>
      <c r="F67" s="68"/>
      <c r="G67" s="68"/>
      <c r="H67" s="68"/>
      <c r="I67" s="13">
        <v>27026100</v>
      </c>
      <c r="J67" s="13"/>
      <c r="K67" s="13"/>
      <c r="L67" s="13">
        <v>27026100</v>
      </c>
      <c r="M67" s="13"/>
      <c r="N67" s="13"/>
      <c r="O67" s="13"/>
      <c r="P67" s="68"/>
      <c r="Q67" s="13"/>
      <c r="R67" s="13"/>
      <c r="S67" s="13"/>
      <c r="T67" s="13"/>
      <c r="U67" s="13"/>
      <c r="V67" s="13"/>
      <c r="W67" s="13"/>
    </row>
    <row r="68" spans="1:23">
      <c r="A68" s="9" t="s">
        <v>316</v>
      </c>
      <c r="B68" s="9" t="s">
        <v>361</v>
      </c>
      <c r="C68" s="9" t="s">
        <v>360</v>
      </c>
      <c r="D68" s="9" t="s">
        <v>60</v>
      </c>
      <c r="E68" s="9" t="s">
        <v>148</v>
      </c>
      <c r="F68" s="9" t="s">
        <v>149</v>
      </c>
      <c r="G68" s="9" t="s">
        <v>313</v>
      </c>
      <c r="H68" s="9" t="s">
        <v>314</v>
      </c>
      <c r="I68" s="13">
        <v>834500</v>
      </c>
      <c r="J68" s="13"/>
      <c r="K68" s="13"/>
      <c r="L68" s="13">
        <v>834500</v>
      </c>
      <c r="M68" s="13"/>
      <c r="N68" s="13"/>
      <c r="O68" s="13"/>
      <c r="P68" s="68"/>
      <c r="Q68" s="13"/>
      <c r="R68" s="13"/>
      <c r="S68" s="13"/>
      <c r="T68" s="13"/>
      <c r="U68" s="13"/>
      <c r="V68" s="13"/>
      <c r="W68" s="13"/>
    </row>
    <row r="69" spans="1:23">
      <c r="A69" s="9" t="s">
        <v>316</v>
      </c>
      <c r="B69" s="9" t="s">
        <v>361</v>
      </c>
      <c r="C69" s="9" t="s">
        <v>360</v>
      </c>
      <c r="D69" s="9" t="s">
        <v>60</v>
      </c>
      <c r="E69" s="9" t="s">
        <v>148</v>
      </c>
      <c r="F69" s="9" t="s">
        <v>149</v>
      </c>
      <c r="G69" s="9" t="s">
        <v>313</v>
      </c>
      <c r="H69" s="9" t="s">
        <v>314</v>
      </c>
      <c r="I69" s="13">
        <v>19678500</v>
      </c>
      <c r="J69" s="13"/>
      <c r="K69" s="13"/>
      <c r="L69" s="13">
        <v>19678500</v>
      </c>
      <c r="M69" s="13"/>
      <c r="N69" s="13"/>
      <c r="O69" s="13"/>
      <c r="P69" s="68"/>
      <c r="Q69" s="13"/>
      <c r="R69" s="13"/>
      <c r="S69" s="13"/>
      <c r="T69" s="13"/>
      <c r="U69" s="13"/>
      <c r="V69" s="13"/>
      <c r="W69" s="13"/>
    </row>
    <row r="70" spans="1:23">
      <c r="A70" s="9" t="s">
        <v>316</v>
      </c>
      <c r="B70" s="9" t="s">
        <v>361</v>
      </c>
      <c r="C70" s="9" t="s">
        <v>360</v>
      </c>
      <c r="D70" s="9" t="s">
        <v>60</v>
      </c>
      <c r="E70" s="9" t="s">
        <v>148</v>
      </c>
      <c r="F70" s="9" t="s">
        <v>149</v>
      </c>
      <c r="G70" s="9" t="s">
        <v>313</v>
      </c>
      <c r="H70" s="9" t="s">
        <v>314</v>
      </c>
      <c r="I70" s="13">
        <v>1233800</v>
      </c>
      <c r="J70" s="13"/>
      <c r="K70" s="13"/>
      <c r="L70" s="13">
        <v>1233800</v>
      </c>
      <c r="M70" s="13"/>
      <c r="N70" s="13"/>
      <c r="O70" s="13"/>
      <c r="P70" s="68"/>
      <c r="Q70" s="13"/>
      <c r="R70" s="13"/>
      <c r="S70" s="13"/>
      <c r="T70" s="13"/>
      <c r="U70" s="13"/>
      <c r="V70" s="13"/>
      <c r="W70" s="13"/>
    </row>
    <row r="71" spans="1:23">
      <c r="A71" s="9" t="s">
        <v>316</v>
      </c>
      <c r="B71" s="9" t="s">
        <v>361</v>
      </c>
      <c r="C71" s="9" t="s">
        <v>360</v>
      </c>
      <c r="D71" s="9" t="s">
        <v>60</v>
      </c>
      <c r="E71" s="9" t="s">
        <v>148</v>
      </c>
      <c r="F71" s="9" t="s">
        <v>149</v>
      </c>
      <c r="G71" s="9" t="s">
        <v>313</v>
      </c>
      <c r="H71" s="9" t="s">
        <v>314</v>
      </c>
      <c r="I71" s="13">
        <v>5279300</v>
      </c>
      <c r="J71" s="13"/>
      <c r="K71" s="13"/>
      <c r="L71" s="13">
        <v>5279300</v>
      </c>
      <c r="M71" s="13"/>
      <c r="N71" s="13"/>
      <c r="O71" s="13"/>
      <c r="P71" s="68"/>
      <c r="Q71" s="13"/>
      <c r="R71" s="13"/>
      <c r="S71" s="13"/>
      <c r="T71" s="13"/>
      <c r="U71" s="13"/>
      <c r="V71" s="13"/>
      <c r="W71" s="13"/>
    </row>
    <row r="72" spans="1:23">
      <c r="A72" s="68"/>
      <c r="B72" s="68"/>
      <c r="C72" s="9" t="s">
        <v>362</v>
      </c>
      <c r="D72" s="68"/>
      <c r="E72" s="68"/>
      <c r="F72" s="68"/>
      <c r="G72" s="68"/>
      <c r="H72" s="68"/>
      <c r="I72" s="13">
        <v>13000</v>
      </c>
      <c r="J72" s="13">
        <v>13000</v>
      </c>
      <c r="K72" s="13">
        <v>13000</v>
      </c>
      <c r="L72" s="13"/>
      <c r="M72" s="13"/>
      <c r="N72" s="13"/>
      <c r="O72" s="13"/>
      <c r="P72" s="68"/>
      <c r="Q72" s="13"/>
      <c r="R72" s="13"/>
      <c r="S72" s="13"/>
      <c r="T72" s="13"/>
      <c r="U72" s="13"/>
      <c r="V72" s="13"/>
      <c r="W72" s="13"/>
    </row>
    <row r="73" spans="1:23">
      <c r="A73" s="9" t="s">
        <v>316</v>
      </c>
      <c r="B73" s="9" t="s">
        <v>363</v>
      </c>
      <c r="C73" s="9" t="s">
        <v>362</v>
      </c>
      <c r="D73" s="9" t="s">
        <v>60</v>
      </c>
      <c r="E73" s="9" t="s">
        <v>130</v>
      </c>
      <c r="F73" s="9" t="s">
        <v>131</v>
      </c>
      <c r="G73" s="9" t="s">
        <v>291</v>
      </c>
      <c r="H73" s="9" t="s">
        <v>292</v>
      </c>
      <c r="I73" s="13">
        <v>13000</v>
      </c>
      <c r="J73" s="13">
        <v>13000</v>
      </c>
      <c r="K73" s="13">
        <v>13000</v>
      </c>
      <c r="L73" s="13"/>
      <c r="M73" s="13"/>
      <c r="N73" s="13"/>
      <c r="O73" s="13"/>
      <c r="P73" s="68"/>
      <c r="Q73" s="13"/>
      <c r="R73" s="13"/>
      <c r="S73" s="13"/>
      <c r="T73" s="13"/>
      <c r="U73" s="13"/>
      <c r="V73" s="13"/>
      <c r="W73" s="13"/>
    </row>
    <row r="74" spans="1:23">
      <c r="A74" s="68"/>
      <c r="B74" s="68"/>
      <c r="C74" s="9" t="s">
        <v>364</v>
      </c>
      <c r="D74" s="68"/>
      <c r="E74" s="68"/>
      <c r="F74" s="68"/>
      <c r="G74" s="68"/>
      <c r="H74" s="68"/>
      <c r="I74" s="13">
        <v>44000</v>
      </c>
      <c r="J74" s="13">
        <v>44000</v>
      </c>
      <c r="K74" s="13">
        <v>44000</v>
      </c>
      <c r="L74" s="13"/>
      <c r="M74" s="13"/>
      <c r="N74" s="13"/>
      <c r="O74" s="13"/>
      <c r="P74" s="68"/>
      <c r="Q74" s="13"/>
      <c r="R74" s="13"/>
      <c r="S74" s="13"/>
      <c r="T74" s="13"/>
      <c r="U74" s="13"/>
      <c r="V74" s="13"/>
      <c r="W74" s="13"/>
    </row>
    <row r="75" spans="1:23">
      <c r="A75" s="9" t="s">
        <v>311</v>
      </c>
      <c r="B75" s="9" t="s">
        <v>365</v>
      </c>
      <c r="C75" s="9" t="s">
        <v>364</v>
      </c>
      <c r="D75" s="9" t="s">
        <v>60</v>
      </c>
      <c r="E75" s="9" t="s">
        <v>124</v>
      </c>
      <c r="F75" s="9" t="s">
        <v>125</v>
      </c>
      <c r="G75" s="9" t="s">
        <v>318</v>
      </c>
      <c r="H75" s="9" t="s">
        <v>319</v>
      </c>
      <c r="I75" s="13">
        <v>4000</v>
      </c>
      <c r="J75" s="13">
        <v>4000</v>
      </c>
      <c r="K75" s="13">
        <v>4000</v>
      </c>
      <c r="L75" s="13"/>
      <c r="M75" s="13"/>
      <c r="N75" s="13"/>
      <c r="O75" s="13"/>
      <c r="P75" s="68"/>
      <c r="Q75" s="13"/>
      <c r="R75" s="13"/>
      <c r="S75" s="13"/>
      <c r="T75" s="13"/>
      <c r="U75" s="13"/>
      <c r="V75" s="13"/>
      <c r="W75" s="13"/>
    </row>
    <row r="76" spans="1:23">
      <c r="A76" s="9" t="s">
        <v>311</v>
      </c>
      <c r="B76" s="9" t="s">
        <v>365</v>
      </c>
      <c r="C76" s="9" t="s">
        <v>364</v>
      </c>
      <c r="D76" s="9" t="s">
        <v>60</v>
      </c>
      <c r="E76" s="9" t="s">
        <v>126</v>
      </c>
      <c r="F76" s="9" t="s">
        <v>127</v>
      </c>
      <c r="G76" s="9" t="s">
        <v>324</v>
      </c>
      <c r="H76" s="9" t="s">
        <v>325</v>
      </c>
      <c r="I76" s="13">
        <v>1530</v>
      </c>
      <c r="J76" s="13">
        <v>1530</v>
      </c>
      <c r="K76" s="13">
        <v>1530</v>
      </c>
      <c r="L76" s="13"/>
      <c r="M76" s="13"/>
      <c r="N76" s="13"/>
      <c r="O76" s="13"/>
      <c r="P76" s="68"/>
      <c r="Q76" s="13"/>
      <c r="R76" s="13"/>
      <c r="S76" s="13"/>
      <c r="T76" s="13"/>
      <c r="U76" s="13"/>
      <c r="V76" s="13"/>
      <c r="W76" s="13"/>
    </row>
    <row r="77" spans="1:23">
      <c r="A77" s="9" t="s">
        <v>311</v>
      </c>
      <c r="B77" s="9" t="s">
        <v>365</v>
      </c>
      <c r="C77" s="9" t="s">
        <v>364</v>
      </c>
      <c r="D77" s="9" t="s">
        <v>60</v>
      </c>
      <c r="E77" s="9" t="s">
        <v>126</v>
      </c>
      <c r="F77" s="9" t="s">
        <v>127</v>
      </c>
      <c r="G77" s="9" t="s">
        <v>366</v>
      </c>
      <c r="H77" s="9" t="s">
        <v>367</v>
      </c>
      <c r="I77" s="13">
        <v>38470</v>
      </c>
      <c r="J77" s="13">
        <v>38470</v>
      </c>
      <c r="K77" s="13">
        <v>38470</v>
      </c>
      <c r="L77" s="13"/>
      <c r="M77" s="13"/>
      <c r="N77" s="13"/>
      <c r="O77" s="13"/>
      <c r="P77" s="68"/>
      <c r="Q77" s="13"/>
      <c r="R77" s="13"/>
      <c r="S77" s="13"/>
      <c r="T77" s="13"/>
      <c r="U77" s="13"/>
      <c r="V77" s="13"/>
      <c r="W77" s="13"/>
    </row>
    <row r="78" spans="1:23">
      <c r="A78" s="68"/>
      <c r="B78" s="68"/>
      <c r="C78" s="9" t="s">
        <v>368</v>
      </c>
      <c r="D78" s="68"/>
      <c r="E78" s="68"/>
      <c r="F78" s="68"/>
      <c r="G78" s="68"/>
      <c r="H78" s="68"/>
      <c r="I78" s="13">
        <v>905000</v>
      </c>
      <c r="J78" s="13">
        <v>905000</v>
      </c>
      <c r="K78" s="13">
        <v>905000</v>
      </c>
      <c r="L78" s="13"/>
      <c r="M78" s="13"/>
      <c r="N78" s="13"/>
      <c r="O78" s="13"/>
      <c r="P78" s="68"/>
      <c r="Q78" s="13"/>
      <c r="R78" s="13"/>
      <c r="S78" s="13"/>
      <c r="T78" s="13"/>
      <c r="U78" s="13"/>
      <c r="V78" s="13"/>
      <c r="W78" s="13"/>
    </row>
    <row r="79" spans="1:23">
      <c r="A79" s="9" t="s">
        <v>316</v>
      </c>
      <c r="B79" s="9" t="s">
        <v>369</v>
      </c>
      <c r="C79" s="9" t="s">
        <v>368</v>
      </c>
      <c r="D79" s="9" t="s">
        <v>60</v>
      </c>
      <c r="E79" s="9" t="s">
        <v>162</v>
      </c>
      <c r="F79" s="9" t="s">
        <v>163</v>
      </c>
      <c r="G79" s="9" t="s">
        <v>313</v>
      </c>
      <c r="H79" s="9" t="s">
        <v>314</v>
      </c>
      <c r="I79" s="13">
        <v>905000</v>
      </c>
      <c r="J79" s="13">
        <v>905000</v>
      </c>
      <c r="K79" s="13">
        <v>905000</v>
      </c>
      <c r="L79" s="13"/>
      <c r="M79" s="13"/>
      <c r="N79" s="13"/>
      <c r="O79" s="13"/>
      <c r="P79" s="68"/>
      <c r="Q79" s="13"/>
      <c r="R79" s="13"/>
      <c r="S79" s="13"/>
      <c r="T79" s="13"/>
      <c r="U79" s="13"/>
      <c r="V79" s="13"/>
      <c r="W79" s="13"/>
    </row>
    <row r="80" spans="1:23">
      <c r="A80" s="68"/>
      <c r="B80" s="68"/>
      <c r="C80" s="9" t="s">
        <v>370</v>
      </c>
      <c r="D80" s="68"/>
      <c r="E80" s="68"/>
      <c r="F80" s="68"/>
      <c r="G80" s="68"/>
      <c r="H80" s="68"/>
      <c r="I80" s="13">
        <v>91000</v>
      </c>
      <c r="J80" s="13">
        <v>91000</v>
      </c>
      <c r="K80" s="13">
        <v>91000</v>
      </c>
      <c r="L80" s="13"/>
      <c r="M80" s="13"/>
      <c r="N80" s="13"/>
      <c r="O80" s="13"/>
      <c r="P80" s="68"/>
      <c r="Q80" s="13"/>
      <c r="R80" s="13"/>
      <c r="S80" s="13"/>
      <c r="T80" s="13"/>
      <c r="U80" s="13"/>
      <c r="V80" s="13"/>
      <c r="W80" s="13"/>
    </row>
    <row r="81" spans="1:23">
      <c r="A81" s="9" t="s">
        <v>316</v>
      </c>
      <c r="B81" s="9" t="s">
        <v>371</v>
      </c>
      <c r="C81" s="9" t="s">
        <v>370</v>
      </c>
      <c r="D81" s="9" t="s">
        <v>60</v>
      </c>
      <c r="E81" s="9" t="s">
        <v>171</v>
      </c>
      <c r="F81" s="9" t="s">
        <v>170</v>
      </c>
      <c r="G81" s="9" t="s">
        <v>279</v>
      </c>
      <c r="H81" s="9" t="s">
        <v>280</v>
      </c>
      <c r="I81" s="13">
        <v>91000</v>
      </c>
      <c r="J81" s="13">
        <v>91000</v>
      </c>
      <c r="K81" s="13">
        <v>91000</v>
      </c>
      <c r="L81" s="13"/>
      <c r="M81" s="13"/>
      <c r="N81" s="13"/>
      <c r="O81" s="13"/>
      <c r="P81" s="68"/>
      <c r="Q81" s="13"/>
      <c r="R81" s="13"/>
      <c r="S81" s="13"/>
      <c r="T81" s="13"/>
      <c r="U81" s="13"/>
      <c r="V81" s="13"/>
      <c r="W81" s="13"/>
    </row>
    <row r="82" spans="1:23">
      <c r="A82" s="68"/>
      <c r="B82" s="68"/>
      <c r="C82" s="9" t="s">
        <v>372</v>
      </c>
      <c r="D82" s="68"/>
      <c r="E82" s="68"/>
      <c r="F82" s="68"/>
      <c r="G82" s="68"/>
      <c r="H82" s="68"/>
      <c r="I82" s="13">
        <v>30000</v>
      </c>
      <c r="J82" s="13">
        <v>30000</v>
      </c>
      <c r="K82" s="13">
        <v>30000</v>
      </c>
      <c r="L82" s="13"/>
      <c r="M82" s="13"/>
      <c r="N82" s="13"/>
      <c r="O82" s="13"/>
      <c r="P82" s="68"/>
      <c r="Q82" s="13"/>
      <c r="R82" s="13"/>
      <c r="S82" s="13"/>
      <c r="T82" s="13"/>
      <c r="U82" s="13"/>
      <c r="V82" s="13"/>
      <c r="W82" s="13"/>
    </row>
    <row r="83" spans="1:23">
      <c r="A83" s="9" t="s">
        <v>311</v>
      </c>
      <c r="B83" s="9" t="s">
        <v>373</v>
      </c>
      <c r="C83" s="9" t="s">
        <v>372</v>
      </c>
      <c r="D83" s="9" t="s">
        <v>60</v>
      </c>
      <c r="E83" s="9" t="s">
        <v>120</v>
      </c>
      <c r="F83" s="9" t="s">
        <v>121</v>
      </c>
      <c r="G83" s="9" t="s">
        <v>285</v>
      </c>
      <c r="H83" s="9" t="s">
        <v>286</v>
      </c>
      <c r="I83" s="13">
        <v>960</v>
      </c>
      <c r="J83" s="13">
        <v>960</v>
      </c>
      <c r="K83" s="13">
        <v>960</v>
      </c>
      <c r="L83" s="13"/>
      <c r="M83" s="13"/>
      <c r="N83" s="13"/>
      <c r="O83" s="13"/>
      <c r="P83" s="68"/>
      <c r="Q83" s="13"/>
      <c r="R83" s="13"/>
      <c r="S83" s="13"/>
      <c r="T83" s="13"/>
      <c r="U83" s="13"/>
      <c r="V83" s="13"/>
      <c r="W83" s="13"/>
    </row>
    <row r="84" spans="1:23">
      <c r="A84" s="9" t="s">
        <v>311</v>
      </c>
      <c r="B84" s="9" t="s">
        <v>373</v>
      </c>
      <c r="C84" s="9" t="s">
        <v>372</v>
      </c>
      <c r="D84" s="9" t="s">
        <v>60</v>
      </c>
      <c r="E84" s="9" t="s">
        <v>120</v>
      </c>
      <c r="F84" s="9" t="s">
        <v>121</v>
      </c>
      <c r="G84" s="9" t="s">
        <v>287</v>
      </c>
      <c r="H84" s="9" t="s">
        <v>288</v>
      </c>
      <c r="I84" s="13">
        <v>1040</v>
      </c>
      <c r="J84" s="13">
        <v>1040</v>
      </c>
      <c r="K84" s="13">
        <v>1040</v>
      </c>
      <c r="L84" s="13"/>
      <c r="M84" s="13"/>
      <c r="N84" s="13"/>
      <c r="O84" s="13"/>
      <c r="P84" s="68"/>
      <c r="Q84" s="13"/>
      <c r="R84" s="13"/>
      <c r="S84" s="13"/>
      <c r="T84" s="13"/>
      <c r="U84" s="13"/>
      <c r="V84" s="13"/>
      <c r="W84" s="13"/>
    </row>
    <row r="85" spans="1:23">
      <c r="A85" s="9" t="s">
        <v>311</v>
      </c>
      <c r="B85" s="9" t="s">
        <v>373</v>
      </c>
      <c r="C85" s="9" t="s">
        <v>372</v>
      </c>
      <c r="D85" s="9" t="s">
        <v>60</v>
      </c>
      <c r="E85" s="9" t="s">
        <v>120</v>
      </c>
      <c r="F85" s="9" t="s">
        <v>121</v>
      </c>
      <c r="G85" s="9" t="s">
        <v>324</v>
      </c>
      <c r="H85" s="9" t="s">
        <v>325</v>
      </c>
      <c r="I85" s="13">
        <v>11200</v>
      </c>
      <c r="J85" s="13">
        <v>11200</v>
      </c>
      <c r="K85" s="13">
        <v>11200</v>
      </c>
      <c r="L85" s="13"/>
      <c r="M85" s="13"/>
      <c r="N85" s="13"/>
      <c r="O85" s="13"/>
      <c r="P85" s="68"/>
      <c r="Q85" s="13"/>
      <c r="R85" s="13"/>
      <c r="S85" s="13"/>
      <c r="T85" s="13"/>
      <c r="U85" s="13"/>
      <c r="V85" s="13"/>
      <c r="W85" s="13"/>
    </row>
    <row r="86" spans="1:23">
      <c r="A86" s="9" t="s">
        <v>311</v>
      </c>
      <c r="B86" s="9" t="s">
        <v>373</v>
      </c>
      <c r="C86" s="9" t="s">
        <v>372</v>
      </c>
      <c r="D86" s="9" t="s">
        <v>60</v>
      </c>
      <c r="E86" s="9" t="s">
        <v>120</v>
      </c>
      <c r="F86" s="9" t="s">
        <v>121</v>
      </c>
      <c r="G86" s="9" t="s">
        <v>374</v>
      </c>
      <c r="H86" s="9" t="s">
        <v>375</v>
      </c>
      <c r="I86" s="13">
        <v>2400</v>
      </c>
      <c r="J86" s="13">
        <v>2400</v>
      </c>
      <c r="K86" s="13">
        <v>2400</v>
      </c>
      <c r="L86" s="13"/>
      <c r="M86" s="13"/>
      <c r="N86" s="13"/>
      <c r="O86" s="13"/>
      <c r="P86" s="68"/>
      <c r="Q86" s="13"/>
      <c r="R86" s="13"/>
      <c r="S86" s="13"/>
      <c r="T86" s="13"/>
      <c r="U86" s="13"/>
      <c r="V86" s="13"/>
      <c r="W86" s="13"/>
    </row>
    <row r="87" spans="1:23">
      <c r="A87" s="9" t="s">
        <v>311</v>
      </c>
      <c r="B87" s="9" t="s">
        <v>373</v>
      </c>
      <c r="C87" s="9" t="s">
        <v>372</v>
      </c>
      <c r="D87" s="9" t="s">
        <v>60</v>
      </c>
      <c r="E87" s="9" t="s">
        <v>120</v>
      </c>
      <c r="F87" s="9" t="s">
        <v>121</v>
      </c>
      <c r="G87" s="9" t="s">
        <v>366</v>
      </c>
      <c r="H87" s="9" t="s">
        <v>367</v>
      </c>
      <c r="I87" s="13">
        <v>14400</v>
      </c>
      <c r="J87" s="13">
        <v>14400</v>
      </c>
      <c r="K87" s="13">
        <v>14400</v>
      </c>
      <c r="L87" s="13"/>
      <c r="M87" s="13"/>
      <c r="N87" s="13"/>
      <c r="O87" s="13"/>
      <c r="P87" s="68"/>
      <c r="Q87" s="13"/>
      <c r="R87" s="13"/>
      <c r="S87" s="13"/>
      <c r="T87" s="13"/>
      <c r="U87" s="13"/>
      <c r="V87" s="13"/>
      <c r="W87" s="13"/>
    </row>
    <row r="88" spans="1:23">
      <c r="A88" s="68"/>
      <c r="B88" s="68"/>
      <c r="C88" s="9" t="s">
        <v>376</v>
      </c>
      <c r="D88" s="68"/>
      <c r="E88" s="68"/>
      <c r="F88" s="68"/>
      <c r="G88" s="68"/>
      <c r="H88" s="68"/>
      <c r="I88" s="13">
        <v>21280</v>
      </c>
      <c r="J88" s="13">
        <v>21280</v>
      </c>
      <c r="K88" s="13">
        <v>21280</v>
      </c>
      <c r="L88" s="13"/>
      <c r="M88" s="13"/>
      <c r="N88" s="13"/>
      <c r="O88" s="13"/>
      <c r="P88" s="68"/>
      <c r="Q88" s="13"/>
      <c r="R88" s="13"/>
      <c r="S88" s="13"/>
      <c r="T88" s="13"/>
      <c r="U88" s="13"/>
      <c r="V88" s="13"/>
      <c r="W88" s="13"/>
    </row>
    <row r="89" spans="1:23">
      <c r="A89" s="9" t="s">
        <v>333</v>
      </c>
      <c r="B89" s="9" t="s">
        <v>377</v>
      </c>
      <c r="C89" s="9" t="s">
        <v>376</v>
      </c>
      <c r="D89" s="9" t="s">
        <v>60</v>
      </c>
      <c r="E89" s="9" t="s">
        <v>91</v>
      </c>
      <c r="F89" s="9" t="s">
        <v>92</v>
      </c>
      <c r="G89" s="9" t="s">
        <v>335</v>
      </c>
      <c r="H89" s="9" t="s">
        <v>336</v>
      </c>
      <c r="I89" s="13">
        <v>11780</v>
      </c>
      <c r="J89" s="13">
        <v>11780</v>
      </c>
      <c r="K89" s="13">
        <v>11780</v>
      </c>
      <c r="L89" s="13"/>
      <c r="M89" s="13"/>
      <c r="N89" s="13"/>
      <c r="O89" s="13"/>
      <c r="P89" s="68"/>
      <c r="Q89" s="13"/>
      <c r="R89" s="13"/>
      <c r="S89" s="13"/>
      <c r="T89" s="13"/>
      <c r="U89" s="13"/>
      <c r="V89" s="13"/>
      <c r="W89" s="13"/>
    </row>
    <row r="90" spans="1:23">
      <c r="A90" s="9" t="s">
        <v>333</v>
      </c>
      <c r="B90" s="9" t="s">
        <v>377</v>
      </c>
      <c r="C90" s="9" t="s">
        <v>376</v>
      </c>
      <c r="D90" s="9" t="s">
        <v>60</v>
      </c>
      <c r="E90" s="9" t="s">
        <v>91</v>
      </c>
      <c r="F90" s="9" t="s">
        <v>92</v>
      </c>
      <c r="G90" s="9" t="s">
        <v>335</v>
      </c>
      <c r="H90" s="9" t="s">
        <v>336</v>
      </c>
      <c r="I90" s="13">
        <v>9500</v>
      </c>
      <c r="J90" s="13">
        <v>9500</v>
      </c>
      <c r="K90" s="13">
        <v>9500</v>
      </c>
      <c r="L90" s="13"/>
      <c r="M90" s="13"/>
      <c r="N90" s="13"/>
      <c r="O90" s="13"/>
      <c r="P90" s="68"/>
      <c r="Q90" s="13"/>
      <c r="R90" s="13"/>
      <c r="S90" s="13"/>
      <c r="T90" s="13"/>
      <c r="U90" s="13"/>
      <c r="V90" s="13"/>
      <c r="W90" s="13"/>
    </row>
    <row r="91" spans="1:23">
      <c r="A91" s="68"/>
      <c r="B91" s="68"/>
      <c r="C91" s="9" t="s">
        <v>378</v>
      </c>
      <c r="D91" s="68"/>
      <c r="E91" s="68"/>
      <c r="F91" s="68"/>
      <c r="G91" s="68"/>
      <c r="H91" s="68"/>
      <c r="I91" s="13">
        <v>116280</v>
      </c>
      <c r="J91" s="13">
        <v>116280</v>
      </c>
      <c r="K91" s="13">
        <v>116280</v>
      </c>
      <c r="L91" s="13"/>
      <c r="M91" s="13"/>
      <c r="N91" s="13"/>
      <c r="O91" s="13"/>
      <c r="P91" s="68"/>
      <c r="Q91" s="13"/>
      <c r="R91" s="13"/>
      <c r="S91" s="13"/>
      <c r="T91" s="13"/>
      <c r="U91" s="13"/>
      <c r="V91" s="13"/>
      <c r="W91" s="13"/>
    </row>
    <row r="92" spans="1:23">
      <c r="A92" s="9" t="s">
        <v>333</v>
      </c>
      <c r="B92" s="9" t="s">
        <v>379</v>
      </c>
      <c r="C92" s="9" t="s">
        <v>378</v>
      </c>
      <c r="D92" s="9" t="s">
        <v>60</v>
      </c>
      <c r="E92" s="9" t="s">
        <v>89</v>
      </c>
      <c r="F92" s="9" t="s">
        <v>90</v>
      </c>
      <c r="G92" s="9" t="s">
        <v>335</v>
      </c>
      <c r="H92" s="9" t="s">
        <v>336</v>
      </c>
      <c r="I92" s="13">
        <v>116280</v>
      </c>
      <c r="J92" s="13">
        <v>116280</v>
      </c>
      <c r="K92" s="13">
        <v>116280</v>
      </c>
      <c r="L92" s="13"/>
      <c r="M92" s="13"/>
      <c r="N92" s="13"/>
      <c r="O92" s="13"/>
      <c r="P92" s="68"/>
      <c r="Q92" s="13"/>
      <c r="R92" s="13"/>
      <c r="S92" s="13"/>
      <c r="T92" s="13"/>
      <c r="U92" s="13"/>
      <c r="V92" s="13"/>
      <c r="W92" s="13"/>
    </row>
    <row r="93" spans="1:23">
      <c r="A93" s="68"/>
      <c r="B93" s="68"/>
      <c r="C93" s="9" t="s">
        <v>380</v>
      </c>
      <c r="D93" s="68"/>
      <c r="E93" s="68"/>
      <c r="F93" s="68"/>
      <c r="G93" s="68"/>
      <c r="H93" s="68"/>
      <c r="I93" s="13">
        <v>144114.92</v>
      </c>
      <c r="J93" s="13">
        <v>144114.92</v>
      </c>
      <c r="K93" s="13">
        <v>144114.92</v>
      </c>
      <c r="L93" s="13"/>
      <c r="M93" s="13"/>
      <c r="N93" s="13"/>
      <c r="O93" s="13"/>
      <c r="P93" s="68"/>
      <c r="Q93" s="13"/>
      <c r="R93" s="13"/>
      <c r="S93" s="13"/>
      <c r="T93" s="13"/>
      <c r="U93" s="13"/>
      <c r="V93" s="13"/>
      <c r="W93" s="13"/>
    </row>
    <row r="94" spans="1:23">
      <c r="A94" s="9" t="s">
        <v>316</v>
      </c>
      <c r="B94" s="9" t="s">
        <v>381</v>
      </c>
      <c r="C94" s="9" t="s">
        <v>380</v>
      </c>
      <c r="D94" s="9" t="s">
        <v>60</v>
      </c>
      <c r="E94" s="9" t="s">
        <v>176</v>
      </c>
      <c r="F94" s="9" t="s">
        <v>177</v>
      </c>
      <c r="G94" s="9" t="s">
        <v>318</v>
      </c>
      <c r="H94" s="9" t="s">
        <v>319</v>
      </c>
      <c r="I94" s="13">
        <v>144114.92</v>
      </c>
      <c r="J94" s="13">
        <v>144114.92</v>
      </c>
      <c r="K94" s="13">
        <v>144114.92</v>
      </c>
      <c r="L94" s="13"/>
      <c r="M94" s="13"/>
      <c r="N94" s="13"/>
      <c r="O94" s="13"/>
      <c r="P94" s="68"/>
      <c r="Q94" s="13"/>
      <c r="R94" s="13"/>
      <c r="S94" s="13"/>
      <c r="T94" s="13"/>
      <c r="U94" s="13"/>
      <c r="V94" s="13"/>
      <c r="W94" s="13"/>
    </row>
    <row r="95" spans="1:23">
      <c r="A95" s="68"/>
      <c r="B95" s="68"/>
      <c r="C95" s="9" t="s">
        <v>382</v>
      </c>
      <c r="D95" s="68"/>
      <c r="E95" s="68"/>
      <c r="F95" s="68"/>
      <c r="G95" s="68"/>
      <c r="H95" s="68"/>
      <c r="I95" s="13">
        <v>46689</v>
      </c>
      <c r="J95" s="13">
        <v>46689</v>
      </c>
      <c r="K95" s="13">
        <v>46689</v>
      </c>
      <c r="L95" s="13"/>
      <c r="M95" s="13"/>
      <c r="N95" s="13"/>
      <c r="O95" s="13"/>
      <c r="P95" s="68"/>
      <c r="Q95" s="13"/>
      <c r="R95" s="13"/>
      <c r="S95" s="13"/>
      <c r="T95" s="13"/>
      <c r="U95" s="13"/>
      <c r="V95" s="13"/>
      <c r="W95" s="13"/>
    </row>
    <row r="96" spans="1:23">
      <c r="A96" s="9" t="s">
        <v>316</v>
      </c>
      <c r="B96" s="9" t="s">
        <v>383</v>
      </c>
      <c r="C96" s="9" t="s">
        <v>382</v>
      </c>
      <c r="D96" s="9" t="s">
        <v>60</v>
      </c>
      <c r="E96" s="9" t="s">
        <v>97</v>
      </c>
      <c r="F96" s="9" t="s">
        <v>96</v>
      </c>
      <c r="G96" s="9" t="s">
        <v>318</v>
      </c>
      <c r="H96" s="9" t="s">
        <v>319</v>
      </c>
      <c r="I96" s="13">
        <v>46689</v>
      </c>
      <c r="J96" s="13">
        <v>46689</v>
      </c>
      <c r="K96" s="13">
        <v>46689</v>
      </c>
      <c r="L96" s="13"/>
      <c r="M96" s="13"/>
      <c r="N96" s="13"/>
      <c r="O96" s="13"/>
      <c r="P96" s="68"/>
      <c r="Q96" s="13"/>
      <c r="R96" s="13"/>
      <c r="S96" s="13"/>
      <c r="T96" s="13"/>
      <c r="U96" s="13"/>
      <c r="V96" s="13"/>
      <c r="W96" s="13"/>
    </row>
    <row r="97" spans="1:23">
      <c r="A97" s="68"/>
      <c r="B97" s="68"/>
      <c r="C97" s="9" t="s">
        <v>384</v>
      </c>
      <c r="D97" s="68"/>
      <c r="E97" s="68"/>
      <c r="F97" s="68"/>
      <c r="G97" s="68"/>
      <c r="H97" s="68"/>
      <c r="I97" s="13">
        <v>8120</v>
      </c>
      <c r="J97" s="13">
        <v>8120</v>
      </c>
      <c r="K97" s="13">
        <v>8120</v>
      </c>
      <c r="L97" s="13"/>
      <c r="M97" s="13"/>
      <c r="N97" s="13"/>
      <c r="O97" s="13"/>
      <c r="P97" s="68"/>
      <c r="Q97" s="13"/>
      <c r="R97" s="13"/>
      <c r="S97" s="13"/>
      <c r="T97" s="13"/>
      <c r="U97" s="13"/>
      <c r="V97" s="13"/>
      <c r="W97" s="13"/>
    </row>
    <row r="98" spans="1:23">
      <c r="A98" s="9" t="s">
        <v>316</v>
      </c>
      <c r="B98" s="9" t="s">
        <v>385</v>
      </c>
      <c r="C98" s="9" t="s">
        <v>384</v>
      </c>
      <c r="D98" s="9" t="s">
        <v>60</v>
      </c>
      <c r="E98" s="9" t="s">
        <v>91</v>
      </c>
      <c r="F98" s="9" t="s">
        <v>92</v>
      </c>
      <c r="G98" s="9" t="s">
        <v>324</v>
      </c>
      <c r="H98" s="9" t="s">
        <v>325</v>
      </c>
      <c r="I98" s="13">
        <v>5000</v>
      </c>
      <c r="J98" s="13">
        <v>5000</v>
      </c>
      <c r="K98" s="13">
        <v>5000</v>
      </c>
      <c r="L98" s="13"/>
      <c r="M98" s="13"/>
      <c r="N98" s="13"/>
      <c r="O98" s="13"/>
      <c r="P98" s="68"/>
      <c r="Q98" s="13"/>
      <c r="R98" s="13"/>
      <c r="S98" s="13"/>
      <c r="T98" s="13"/>
      <c r="U98" s="13"/>
      <c r="V98" s="13"/>
      <c r="W98" s="13"/>
    </row>
    <row r="99" spans="1:23">
      <c r="A99" s="9" t="s">
        <v>316</v>
      </c>
      <c r="B99" s="9" t="s">
        <v>385</v>
      </c>
      <c r="C99" s="9" t="s">
        <v>384</v>
      </c>
      <c r="D99" s="9" t="s">
        <v>60</v>
      </c>
      <c r="E99" s="9" t="s">
        <v>91</v>
      </c>
      <c r="F99" s="9" t="s">
        <v>92</v>
      </c>
      <c r="G99" s="9" t="s">
        <v>268</v>
      </c>
      <c r="H99" s="9" t="s">
        <v>269</v>
      </c>
      <c r="I99" s="13">
        <v>3120</v>
      </c>
      <c r="J99" s="13">
        <v>3120</v>
      </c>
      <c r="K99" s="13">
        <v>3120</v>
      </c>
      <c r="L99" s="13"/>
      <c r="M99" s="13"/>
      <c r="N99" s="13"/>
      <c r="O99" s="13"/>
      <c r="P99" s="68"/>
      <c r="Q99" s="13"/>
      <c r="R99" s="13"/>
      <c r="S99" s="13"/>
      <c r="T99" s="13"/>
      <c r="U99" s="13"/>
      <c r="V99" s="13"/>
      <c r="W99" s="13"/>
    </row>
    <row r="100" spans="1:23">
      <c r="A100" s="68"/>
      <c r="B100" s="68"/>
      <c r="C100" s="9" t="s">
        <v>386</v>
      </c>
      <c r="D100" s="68"/>
      <c r="E100" s="68"/>
      <c r="F100" s="68"/>
      <c r="G100" s="68"/>
      <c r="H100" s="68"/>
      <c r="I100" s="13">
        <v>2764100</v>
      </c>
      <c r="J100" s="13">
        <v>2764100</v>
      </c>
      <c r="K100" s="13">
        <v>2764100</v>
      </c>
      <c r="L100" s="13"/>
      <c r="M100" s="13"/>
      <c r="N100" s="13"/>
      <c r="O100" s="13"/>
      <c r="P100" s="68"/>
      <c r="Q100" s="13"/>
      <c r="R100" s="13"/>
      <c r="S100" s="13"/>
      <c r="T100" s="13"/>
      <c r="U100" s="13"/>
      <c r="V100" s="13"/>
      <c r="W100" s="13"/>
    </row>
    <row r="101" spans="1:23">
      <c r="A101" s="9" t="s">
        <v>333</v>
      </c>
      <c r="B101" s="9" t="s">
        <v>387</v>
      </c>
      <c r="C101" s="9" t="s">
        <v>386</v>
      </c>
      <c r="D101" s="9" t="s">
        <v>60</v>
      </c>
      <c r="E101" s="9" t="s">
        <v>167</v>
      </c>
      <c r="F101" s="9" t="s">
        <v>168</v>
      </c>
      <c r="G101" s="9" t="s">
        <v>335</v>
      </c>
      <c r="H101" s="9" t="s">
        <v>336</v>
      </c>
      <c r="I101" s="13">
        <v>1376400</v>
      </c>
      <c r="J101" s="13">
        <v>1376400</v>
      </c>
      <c r="K101" s="13">
        <v>1376400</v>
      </c>
      <c r="L101" s="13"/>
      <c r="M101" s="13"/>
      <c r="N101" s="13"/>
      <c r="O101" s="13"/>
      <c r="P101" s="68"/>
      <c r="Q101" s="13"/>
      <c r="R101" s="13"/>
      <c r="S101" s="13"/>
      <c r="T101" s="13"/>
      <c r="U101" s="13"/>
      <c r="V101" s="13"/>
      <c r="W101" s="13"/>
    </row>
    <row r="102" spans="1:23">
      <c r="A102" s="9" t="s">
        <v>333</v>
      </c>
      <c r="B102" s="9" t="s">
        <v>387</v>
      </c>
      <c r="C102" s="9" t="s">
        <v>386</v>
      </c>
      <c r="D102" s="9" t="s">
        <v>60</v>
      </c>
      <c r="E102" s="9" t="s">
        <v>167</v>
      </c>
      <c r="F102" s="9" t="s">
        <v>168</v>
      </c>
      <c r="G102" s="9" t="s">
        <v>335</v>
      </c>
      <c r="H102" s="9" t="s">
        <v>336</v>
      </c>
      <c r="I102" s="13">
        <v>357600</v>
      </c>
      <c r="J102" s="13">
        <v>357600</v>
      </c>
      <c r="K102" s="13">
        <v>357600</v>
      </c>
      <c r="L102" s="13"/>
      <c r="M102" s="13"/>
      <c r="N102" s="13"/>
      <c r="O102" s="13"/>
      <c r="P102" s="68"/>
      <c r="Q102" s="13"/>
      <c r="R102" s="13"/>
      <c r="S102" s="13"/>
      <c r="T102" s="13"/>
      <c r="U102" s="13"/>
      <c r="V102" s="13"/>
      <c r="W102" s="13"/>
    </row>
    <row r="103" spans="1:23">
      <c r="A103" s="9" t="s">
        <v>333</v>
      </c>
      <c r="B103" s="9" t="s">
        <v>387</v>
      </c>
      <c r="C103" s="9" t="s">
        <v>386</v>
      </c>
      <c r="D103" s="9" t="s">
        <v>60</v>
      </c>
      <c r="E103" s="9" t="s">
        <v>167</v>
      </c>
      <c r="F103" s="9" t="s">
        <v>168</v>
      </c>
      <c r="G103" s="9" t="s">
        <v>335</v>
      </c>
      <c r="H103" s="9" t="s">
        <v>336</v>
      </c>
      <c r="I103" s="13">
        <v>86900</v>
      </c>
      <c r="J103" s="13">
        <v>86900</v>
      </c>
      <c r="K103" s="13">
        <v>86900</v>
      </c>
      <c r="L103" s="13"/>
      <c r="M103" s="13"/>
      <c r="N103" s="13"/>
      <c r="O103" s="13"/>
      <c r="P103" s="68"/>
      <c r="Q103" s="13"/>
      <c r="R103" s="13"/>
      <c r="S103" s="13"/>
      <c r="T103" s="13"/>
      <c r="U103" s="13"/>
      <c r="V103" s="13"/>
      <c r="W103" s="13"/>
    </row>
    <row r="104" spans="1:23">
      <c r="A104" s="9" t="s">
        <v>333</v>
      </c>
      <c r="B104" s="9" t="s">
        <v>387</v>
      </c>
      <c r="C104" s="9" t="s">
        <v>386</v>
      </c>
      <c r="D104" s="9" t="s">
        <v>60</v>
      </c>
      <c r="E104" s="9" t="s">
        <v>167</v>
      </c>
      <c r="F104" s="9" t="s">
        <v>168</v>
      </c>
      <c r="G104" s="9" t="s">
        <v>335</v>
      </c>
      <c r="H104" s="9" t="s">
        <v>336</v>
      </c>
      <c r="I104" s="13">
        <v>64800</v>
      </c>
      <c r="J104" s="13">
        <v>64800</v>
      </c>
      <c r="K104" s="13">
        <v>64800</v>
      </c>
      <c r="L104" s="13"/>
      <c r="M104" s="13"/>
      <c r="N104" s="13"/>
      <c r="O104" s="13"/>
      <c r="P104" s="68"/>
      <c r="Q104" s="13"/>
      <c r="R104" s="13"/>
      <c r="S104" s="13"/>
      <c r="T104" s="13"/>
      <c r="U104" s="13"/>
      <c r="V104" s="13"/>
      <c r="W104" s="13"/>
    </row>
    <row r="105" spans="1:23">
      <c r="A105" s="9" t="s">
        <v>333</v>
      </c>
      <c r="B105" s="9" t="s">
        <v>387</v>
      </c>
      <c r="C105" s="9" t="s">
        <v>386</v>
      </c>
      <c r="D105" s="9" t="s">
        <v>60</v>
      </c>
      <c r="E105" s="9" t="s">
        <v>167</v>
      </c>
      <c r="F105" s="9" t="s">
        <v>168</v>
      </c>
      <c r="G105" s="9" t="s">
        <v>335</v>
      </c>
      <c r="H105" s="9" t="s">
        <v>336</v>
      </c>
      <c r="I105" s="13">
        <v>93000</v>
      </c>
      <c r="J105" s="13">
        <v>93000</v>
      </c>
      <c r="K105" s="13">
        <v>93000</v>
      </c>
      <c r="L105" s="13"/>
      <c r="M105" s="13"/>
      <c r="N105" s="13"/>
      <c r="O105" s="13"/>
      <c r="P105" s="68"/>
      <c r="Q105" s="13"/>
      <c r="R105" s="13"/>
      <c r="S105" s="13"/>
      <c r="T105" s="13"/>
      <c r="U105" s="13"/>
      <c r="V105" s="13"/>
      <c r="W105" s="13"/>
    </row>
    <row r="106" spans="1:23">
      <c r="A106" s="9" t="s">
        <v>333</v>
      </c>
      <c r="B106" s="9" t="s">
        <v>387</v>
      </c>
      <c r="C106" s="9" t="s">
        <v>386</v>
      </c>
      <c r="D106" s="9" t="s">
        <v>60</v>
      </c>
      <c r="E106" s="9" t="s">
        <v>167</v>
      </c>
      <c r="F106" s="9" t="s">
        <v>168</v>
      </c>
      <c r="G106" s="9" t="s">
        <v>335</v>
      </c>
      <c r="H106" s="9" t="s">
        <v>336</v>
      </c>
      <c r="I106" s="13">
        <v>744000</v>
      </c>
      <c r="J106" s="13">
        <v>744000</v>
      </c>
      <c r="K106" s="13">
        <v>744000</v>
      </c>
      <c r="L106" s="13"/>
      <c r="M106" s="13"/>
      <c r="N106" s="13"/>
      <c r="O106" s="13"/>
      <c r="P106" s="68"/>
      <c r="Q106" s="13"/>
      <c r="R106" s="13"/>
      <c r="S106" s="13"/>
      <c r="T106" s="13"/>
      <c r="U106" s="13"/>
      <c r="V106" s="13"/>
      <c r="W106" s="13"/>
    </row>
    <row r="107" spans="1:23">
      <c r="A107" s="9" t="s">
        <v>333</v>
      </c>
      <c r="B107" s="9" t="s">
        <v>387</v>
      </c>
      <c r="C107" s="9" t="s">
        <v>386</v>
      </c>
      <c r="D107" s="9" t="s">
        <v>60</v>
      </c>
      <c r="E107" s="9" t="s">
        <v>167</v>
      </c>
      <c r="F107" s="9" t="s">
        <v>168</v>
      </c>
      <c r="G107" s="9" t="s">
        <v>335</v>
      </c>
      <c r="H107" s="9" t="s">
        <v>336</v>
      </c>
      <c r="I107" s="13">
        <v>9000</v>
      </c>
      <c r="J107" s="13">
        <v>9000</v>
      </c>
      <c r="K107" s="13">
        <v>9000</v>
      </c>
      <c r="L107" s="13"/>
      <c r="M107" s="13"/>
      <c r="N107" s="13"/>
      <c r="O107" s="13"/>
      <c r="P107" s="68"/>
      <c r="Q107" s="13"/>
      <c r="R107" s="13"/>
      <c r="S107" s="13"/>
      <c r="T107" s="13"/>
      <c r="U107" s="13"/>
      <c r="V107" s="13"/>
      <c r="W107" s="13"/>
    </row>
    <row r="108" spans="1:23">
      <c r="A108" s="9" t="s">
        <v>333</v>
      </c>
      <c r="B108" s="9" t="s">
        <v>387</v>
      </c>
      <c r="C108" s="9" t="s">
        <v>386</v>
      </c>
      <c r="D108" s="9" t="s">
        <v>60</v>
      </c>
      <c r="E108" s="9" t="s">
        <v>167</v>
      </c>
      <c r="F108" s="9" t="s">
        <v>168</v>
      </c>
      <c r="G108" s="9" t="s">
        <v>335</v>
      </c>
      <c r="H108" s="9" t="s">
        <v>336</v>
      </c>
      <c r="I108" s="13">
        <v>32400</v>
      </c>
      <c r="J108" s="13">
        <v>32400</v>
      </c>
      <c r="K108" s="13">
        <v>32400</v>
      </c>
      <c r="L108" s="13"/>
      <c r="M108" s="13"/>
      <c r="N108" s="13"/>
      <c r="O108" s="13"/>
      <c r="P108" s="68"/>
      <c r="Q108" s="13"/>
      <c r="R108" s="13"/>
      <c r="S108" s="13"/>
      <c r="T108" s="13"/>
      <c r="U108" s="13"/>
      <c r="V108" s="13"/>
      <c r="W108" s="13"/>
    </row>
    <row r="109" spans="1:23">
      <c r="A109" s="68"/>
      <c r="B109" s="68"/>
      <c r="C109" s="9" t="s">
        <v>388</v>
      </c>
      <c r="D109" s="68"/>
      <c r="E109" s="68"/>
      <c r="F109" s="68"/>
      <c r="G109" s="68"/>
      <c r="H109" s="68"/>
      <c r="I109" s="13">
        <v>24000</v>
      </c>
      <c r="J109" s="13">
        <v>24000</v>
      </c>
      <c r="K109" s="13">
        <v>24000</v>
      </c>
      <c r="L109" s="13"/>
      <c r="M109" s="13"/>
      <c r="N109" s="13"/>
      <c r="O109" s="13"/>
      <c r="P109" s="68"/>
      <c r="Q109" s="13"/>
      <c r="R109" s="13"/>
      <c r="S109" s="13"/>
      <c r="T109" s="13"/>
      <c r="U109" s="13"/>
      <c r="V109" s="13"/>
      <c r="W109" s="13"/>
    </row>
    <row r="110" spans="1:23">
      <c r="A110" s="9" t="s">
        <v>316</v>
      </c>
      <c r="B110" s="9" t="s">
        <v>389</v>
      </c>
      <c r="C110" s="9" t="s">
        <v>388</v>
      </c>
      <c r="D110" s="9" t="s">
        <v>60</v>
      </c>
      <c r="E110" s="9" t="s">
        <v>79</v>
      </c>
      <c r="F110" s="9" t="s">
        <v>80</v>
      </c>
      <c r="G110" s="9" t="s">
        <v>283</v>
      </c>
      <c r="H110" s="9" t="s">
        <v>284</v>
      </c>
      <c r="I110" s="13">
        <v>7200</v>
      </c>
      <c r="J110" s="13">
        <v>7200</v>
      </c>
      <c r="K110" s="13">
        <v>7200</v>
      </c>
      <c r="L110" s="13"/>
      <c r="M110" s="13"/>
      <c r="N110" s="13"/>
      <c r="O110" s="13"/>
      <c r="P110" s="68"/>
      <c r="Q110" s="13"/>
      <c r="R110" s="13"/>
      <c r="S110" s="13"/>
      <c r="T110" s="13"/>
      <c r="U110" s="13"/>
      <c r="V110" s="13"/>
      <c r="W110" s="13"/>
    </row>
    <row r="111" spans="1:23">
      <c r="A111" s="9" t="s">
        <v>316</v>
      </c>
      <c r="B111" s="9" t="s">
        <v>389</v>
      </c>
      <c r="C111" s="9" t="s">
        <v>388</v>
      </c>
      <c r="D111" s="9" t="s">
        <v>60</v>
      </c>
      <c r="E111" s="9" t="s">
        <v>79</v>
      </c>
      <c r="F111" s="9" t="s">
        <v>80</v>
      </c>
      <c r="G111" s="9" t="s">
        <v>291</v>
      </c>
      <c r="H111" s="9" t="s">
        <v>292</v>
      </c>
      <c r="I111" s="13">
        <v>7500</v>
      </c>
      <c r="J111" s="13">
        <v>7500</v>
      </c>
      <c r="K111" s="13">
        <v>7500</v>
      </c>
      <c r="L111" s="13"/>
      <c r="M111" s="13"/>
      <c r="N111" s="13"/>
      <c r="O111" s="13"/>
      <c r="P111" s="68"/>
      <c r="Q111" s="13"/>
      <c r="R111" s="13"/>
      <c r="S111" s="13"/>
      <c r="T111" s="13"/>
      <c r="U111" s="13"/>
      <c r="V111" s="13"/>
      <c r="W111" s="13"/>
    </row>
    <row r="112" spans="1:23">
      <c r="A112" s="9" t="s">
        <v>316</v>
      </c>
      <c r="B112" s="9" t="s">
        <v>389</v>
      </c>
      <c r="C112" s="9" t="s">
        <v>388</v>
      </c>
      <c r="D112" s="9" t="s">
        <v>60</v>
      </c>
      <c r="E112" s="9" t="s">
        <v>79</v>
      </c>
      <c r="F112" s="9" t="s">
        <v>80</v>
      </c>
      <c r="G112" s="9" t="s">
        <v>324</v>
      </c>
      <c r="H112" s="9" t="s">
        <v>325</v>
      </c>
      <c r="I112" s="13">
        <v>9300</v>
      </c>
      <c r="J112" s="13">
        <v>9300</v>
      </c>
      <c r="K112" s="13">
        <v>9300</v>
      </c>
      <c r="L112" s="13"/>
      <c r="M112" s="13"/>
      <c r="N112" s="13"/>
      <c r="O112" s="13"/>
      <c r="P112" s="68"/>
      <c r="Q112" s="13"/>
      <c r="R112" s="13"/>
      <c r="S112" s="13"/>
      <c r="T112" s="13"/>
      <c r="U112" s="13"/>
      <c r="V112" s="13"/>
      <c r="W112" s="13"/>
    </row>
    <row r="113" spans="1:23">
      <c r="A113" s="68"/>
      <c r="B113" s="68"/>
      <c r="C113" s="9" t="s">
        <v>390</v>
      </c>
      <c r="D113" s="68"/>
      <c r="E113" s="68"/>
      <c r="F113" s="68"/>
      <c r="G113" s="68"/>
      <c r="H113" s="68"/>
      <c r="I113" s="13">
        <v>138400</v>
      </c>
      <c r="J113" s="13">
        <v>138400</v>
      </c>
      <c r="K113" s="13">
        <v>138400</v>
      </c>
      <c r="L113" s="13"/>
      <c r="M113" s="13"/>
      <c r="N113" s="13"/>
      <c r="O113" s="13"/>
      <c r="P113" s="68"/>
      <c r="Q113" s="13"/>
      <c r="R113" s="13"/>
      <c r="S113" s="13"/>
      <c r="T113" s="13"/>
      <c r="U113" s="13"/>
      <c r="V113" s="13"/>
      <c r="W113" s="13"/>
    </row>
    <row r="114" spans="1:23">
      <c r="A114" s="9" t="s">
        <v>316</v>
      </c>
      <c r="B114" s="9" t="s">
        <v>391</v>
      </c>
      <c r="C114" s="9" t="s">
        <v>390</v>
      </c>
      <c r="D114" s="9" t="s">
        <v>60</v>
      </c>
      <c r="E114" s="9" t="s">
        <v>158</v>
      </c>
      <c r="F114" s="9" t="s">
        <v>159</v>
      </c>
      <c r="G114" s="9" t="s">
        <v>335</v>
      </c>
      <c r="H114" s="9" t="s">
        <v>336</v>
      </c>
      <c r="I114" s="13">
        <v>97200</v>
      </c>
      <c r="J114" s="13">
        <v>97200</v>
      </c>
      <c r="K114" s="13">
        <v>97200</v>
      </c>
      <c r="L114" s="13"/>
      <c r="M114" s="13"/>
      <c r="N114" s="13"/>
      <c r="O114" s="13"/>
      <c r="P114" s="68"/>
      <c r="Q114" s="13"/>
      <c r="R114" s="13"/>
      <c r="S114" s="13"/>
      <c r="T114" s="13"/>
      <c r="U114" s="13"/>
      <c r="V114" s="13"/>
      <c r="W114" s="13"/>
    </row>
    <row r="115" spans="1:23">
      <c r="A115" s="9" t="s">
        <v>316</v>
      </c>
      <c r="B115" s="9" t="s">
        <v>391</v>
      </c>
      <c r="C115" s="9" t="s">
        <v>390</v>
      </c>
      <c r="D115" s="9" t="s">
        <v>60</v>
      </c>
      <c r="E115" s="9" t="s">
        <v>158</v>
      </c>
      <c r="F115" s="9" t="s">
        <v>159</v>
      </c>
      <c r="G115" s="9" t="s">
        <v>335</v>
      </c>
      <c r="H115" s="9" t="s">
        <v>336</v>
      </c>
      <c r="I115" s="13">
        <v>41200</v>
      </c>
      <c r="J115" s="13">
        <v>41200</v>
      </c>
      <c r="K115" s="13">
        <v>41200</v>
      </c>
      <c r="L115" s="13"/>
      <c r="M115" s="13"/>
      <c r="N115" s="13"/>
      <c r="O115" s="13"/>
      <c r="P115" s="68"/>
      <c r="Q115" s="13"/>
      <c r="R115" s="13"/>
      <c r="S115" s="13"/>
      <c r="T115" s="13"/>
      <c r="U115" s="13"/>
      <c r="V115" s="13"/>
      <c r="W115" s="13"/>
    </row>
    <row r="116" spans="1:23">
      <c r="A116" s="68"/>
      <c r="B116" s="68"/>
      <c r="C116" s="9" t="s">
        <v>392</v>
      </c>
      <c r="D116" s="68"/>
      <c r="E116" s="68"/>
      <c r="F116" s="68"/>
      <c r="G116" s="68"/>
      <c r="H116" s="68"/>
      <c r="I116" s="13">
        <v>216854</v>
      </c>
      <c r="J116" s="13">
        <v>216854</v>
      </c>
      <c r="K116" s="13">
        <v>216854</v>
      </c>
      <c r="L116" s="13"/>
      <c r="M116" s="13"/>
      <c r="N116" s="13"/>
      <c r="O116" s="13"/>
      <c r="P116" s="68"/>
      <c r="Q116" s="13"/>
      <c r="R116" s="13"/>
      <c r="S116" s="13"/>
      <c r="T116" s="13"/>
      <c r="U116" s="13"/>
      <c r="V116" s="13"/>
      <c r="W116" s="13"/>
    </row>
    <row r="117" spans="1:23">
      <c r="A117" s="9" t="s">
        <v>316</v>
      </c>
      <c r="B117" s="9" t="s">
        <v>393</v>
      </c>
      <c r="C117" s="9" t="s">
        <v>392</v>
      </c>
      <c r="D117" s="9" t="s">
        <v>60</v>
      </c>
      <c r="E117" s="9" t="s">
        <v>176</v>
      </c>
      <c r="F117" s="9" t="s">
        <v>177</v>
      </c>
      <c r="G117" s="9" t="s">
        <v>318</v>
      </c>
      <c r="H117" s="9" t="s">
        <v>319</v>
      </c>
      <c r="I117" s="13">
        <v>216854</v>
      </c>
      <c r="J117" s="13">
        <v>216854</v>
      </c>
      <c r="K117" s="13">
        <v>216854</v>
      </c>
      <c r="L117" s="13"/>
      <c r="M117" s="13"/>
      <c r="N117" s="13"/>
      <c r="O117" s="13"/>
      <c r="P117" s="68"/>
      <c r="Q117" s="13"/>
      <c r="R117" s="13"/>
      <c r="S117" s="13"/>
      <c r="T117" s="13"/>
      <c r="U117" s="13"/>
      <c r="V117" s="13"/>
      <c r="W117" s="13"/>
    </row>
    <row r="118" spans="1:23">
      <c r="A118" s="68"/>
      <c r="B118" s="68"/>
      <c r="C118" s="9" t="s">
        <v>394</v>
      </c>
      <c r="D118" s="68"/>
      <c r="E118" s="68"/>
      <c r="F118" s="68"/>
      <c r="G118" s="68"/>
      <c r="H118" s="68"/>
      <c r="I118" s="13">
        <v>1800</v>
      </c>
      <c r="J118" s="13">
        <v>1800</v>
      </c>
      <c r="K118" s="13">
        <v>1800</v>
      </c>
      <c r="L118" s="13"/>
      <c r="M118" s="13"/>
      <c r="N118" s="13"/>
      <c r="O118" s="13"/>
      <c r="P118" s="68"/>
      <c r="Q118" s="13"/>
      <c r="R118" s="13"/>
      <c r="S118" s="13"/>
      <c r="T118" s="13"/>
      <c r="U118" s="13"/>
      <c r="V118" s="13"/>
      <c r="W118" s="13"/>
    </row>
    <row r="119" spans="1:23">
      <c r="A119" s="9" t="s">
        <v>311</v>
      </c>
      <c r="B119" s="9" t="s">
        <v>395</v>
      </c>
      <c r="C119" s="9" t="s">
        <v>394</v>
      </c>
      <c r="D119" s="9" t="s">
        <v>60</v>
      </c>
      <c r="E119" s="9" t="s">
        <v>102</v>
      </c>
      <c r="F119" s="9" t="s">
        <v>103</v>
      </c>
      <c r="G119" s="9" t="s">
        <v>324</v>
      </c>
      <c r="H119" s="9" t="s">
        <v>325</v>
      </c>
      <c r="I119" s="13">
        <v>1800</v>
      </c>
      <c r="J119" s="13">
        <v>1800</v>
      </c>
      <c r="K119" s="13">
        <v>1800</v>
      </c>
      <c r="L119" s="13"/>
      <c r="M119" s="13"/>
      <c r="N119" s="13"/>
      <c r="O119" s="13"/>
      <c r="P119" s="68"/>
      <c r="Q119" s="13"/>
      <c r="R119" s="13"/>
      <c r="S119" s="13"/>
      <c r="T119" s="13"/>
      <c r="U119" s="13"/>
      <c r="V119" s="13"/>
      <c r="W119" s="13"/>
    </row>
    <row r="120" spans="1:23">
      <c r="A120" s="68"/>
      <c r="B120" s="68"/>
      <c r="C120" s="9" t="s">
        <v>396</v>
      </c>
      <c r="D120" s="68"/>
      <c r="E120" s="68"/>
      <c r="F120" s="68"/>
      <c r="G120" s="68"/>
      <c r="H120" s="68"/>
      <c r="I120" s="13">
        <v>149800</v>
      </c>
      <c r="J120" s="13">
        <v>149800</v>
      </c>
      <c r="K120" s="13">
        <v>149800</v>
      </c>
      <c r="L120" s="13"/>
      <c r="M120" s="13"/>
      <c r="N120" s="13"/>
      <c r="O120" s="13"/>
      <c r="P120" s="68"/>
      <c r="Q120" s="13"/>
      <c r="R120" s="13"/>
      <c r="S120" s="13"/>
      <c r="T120" s="13"/>
      <c r="U120" s="13"/>
      <c r="V120" s="13"/>
      <c r="W120" s="13"/>
    </row>
    <row r="121" spans="1:23">
      <c r="A121" s="9" t="s">
        <v>311</v>
      </c>
      <c r="B121" s="9" t="s">
        <v>397</v>
      </c>
      <c r="C121" s="9" t="s">
        <v>396</v>
      </c>
      <c r="D121" s="9" t="s">
        <v>60</v>
      </c>
      <c r="E121" s="9" t="s">
        <v>79</v>
      </c>
      <c r="F121" s="9" t="s">
        <v>80</v>
      </c>
      <c r="G121" s="9" t="s">
        <v>283</v>
      </c>
      <c r="H121" s="9" t="s">
        <v>284</v>
      </c>
      <c r="I121" s="13">
        <v>4040</v>
      </c>
      <c r="J121" s="13">
        <v>4040</v>
      </c>
      <c r="K121" s="13">
        <v>4040</v>
      </c>
      <c r="L121" s="13"/>
      <c r="M121" s="13"/>
      <c r="N121" s="13"/>
      <c r="O121" s="13"/>
      <c r="P121" s="68"/>
      <c r="Q121" s="13"/>
      <c r="R121" s="13"/>
      <c r="S121" s="13"/>
      <c r="T121" s="13"/>
      <c r="U121" s="13"/>
      <c r="V121" s="13"/>
      <c r="W121" s="13"/>
    </row>
    <row r="122" spans="1:23">
      <c r="A122" s="9" t="s">
        <v>311</v>
      </c>
      <c r="B122" s="9" t="s">
        <v>397</v>
      </c>
      <c r="C122" s="9" t="s">
        <v>396</v>
      </c>
      <c r="D122" s="9" t="s">
        <v>60</v>
      </c>
      <c r="E122" s="9" t="s">
        <v>79</v>
      </c>
      <c r="F122" s="9" t="s">
        <v>80</v>
      </c>
      <c r="G122" s="9" t="s">
        <v>291</v>
      </c>
      <c r="H122" s="9" t="s">
        <v>292</v>
      </c>
      <c r="I122" s="13">
        <v>29260</v>
      </c>
      <c r="J122" s="13">
        <v>29260</v>
      </c>
      <c r="K122" s="13">
        <v>29260</v>
      </c>
      <c r="L122" s="13"/>
      <c r="M122" s="13"/>
      <c r="N122" s="13"/>
      <c r="O122" s="13"/>
      <c r="P122" s="68"/>
      <c r="Q122" s="13"/>
      <c r="R122" s="13"/>
      <c r="S122" s="13"/>
      <c r="T122" s="13"/>
      <c r="U122" s="13"/>
      <c r="V122" s="13"/>
      <c r="W122" s="13"/>
    </row>
    <row r="123" spans="1:23">
      <c r="A123" s="9" t="s">
        <v>311</v>
      </c>
      <c r="B123" s="9" t="s">
        <v>397</v>
      </c>
      <c r="C123" s="9" t="s">
        <v>396</v>
      </c>
      <c r="D123" s="9" t="s">
        <v>60</v>
      </c>
      <c r="E123" s="9" t="s">
        <v>79</v>
      </c>
      <c r="F123" s="9" t="s">
        <v>80</v>
      </c>
      <c r="G123" s="9" t="s">
        <v>324</v>
      </c>
      <c r="H123" s="9" t="s">
        <v>325</v>
      </c>
      <c r="I123" s="13">
        <v>25700</v>
      </c>
      <c r="J123" s="13">
        <v>25700</v>
      </c>
      <c r="K123" s="13">
        <v>25700</v>
      </c>
      <c r="L123" s="13"/>
      <c r="M123" s="13"/>
      <c r="N123" s="13"/>
      <c r="O123" s="13"/>
      <c r="P123" s="68"/>
      <c r="Q123" s="13"/>
      <c r="R123" s="13"/>
      <c r="S123" s="13"/>
      <c r="T123" s="13"/>
      <c r="U123" s="13"/>
      <c r="V123" s="13"/>
      <c r="W123" s="13"/>
    </row>
    <row r="124" spans="1:23">
      <c r="A124" s="9" t="s">
        <v>311</v>
      </c>
      <c r="B124" s="9" t="s">
        <v>397</v>
      </c>
      <c r="C124" s="9" t="s">
        <v>396</v>
      </c>
      <c r="D124" s="9" t="s">
        <v>60</v>
      </c>
      <c r="E124" s="9" t="s">
        <v>79</v>
      </c>
      <c r="F124" s="9" t="s">
        <v>80</v>
      </c>
      <c r="G124" s="9" t="s">
        <v>335</v>
      </c>
      <c r="H124" s="9" t="s">
        <v>336</v>
      </c>
      <c r="I124" s="13">
        <v>20000</v>
      </c>
      <c r="J124" s="13">
        <v>20000</v>
      </c>
      <c r="K124" s="13">
        <v>20000</v>
      </c>
      <c r="L124" s="13"/>
      <c r="M124" s="13"/>
      <c r="N124" s="13"/>
      <c r="O124" s="13"/>
      <c r="P124" s="68"/>
      <c r="Q124" s="13"/>
      <c r="R124" s="13"/>
      <c r="S124" s="13"/>
      <c r="T124" s="13"/>
      <c r="U124" s="13"/>
      <c r="V124" s="13"/>
      <c r="W124" s="13"/>
    </row>
    <row r="125" spans="1:23">
      <c r="A125" s="9" t="s">
        <v>311</v>
      </c>
      <c r="B125" s="9" t="s">
        <v>397</v>
      </c>
      <c r="C125" s="9" t="s">
        <v>396</v>
      </c>
      <c r="D125" s="9" t="s">
        <v>60</v>
      </c>
      <c r="E125" s="9" t="s">
        <v>79</v>
      </c>
      <c r="F125" s="9" t="s">
        <v>80</v>
      </c>
      <c r="G125" s="9" t="s">
        <v>335</v>
      </c>
      <c r="H125" s="9" t="s">
        <v>336</v>
      </c>
      <c r="I125" s="13">
        <v>70800</v>
      </c>
      <c r="J125" s="13">
        <v>70800</v>
      </c>
      <c r="K125" s="13">
        <v>70800</v>
      </c>
      <c r="L125" s="13"/>
      <c r="M125" s="13"/>
      <c r="N125" s="13"/>
      <c r="O125" s="13"/>
      <c r="P125" s="68"/>
      <c r="Q125" s="13"/>
      <c r="R125" s="13"/>
      <c r="S125" s="13"/>
      <c r="T125" s="13"/>
      <c r="U125" s="13"/>
      <c r="V125" s="13"/>
      <c r="W125" s="13"/>
    </row>
    <row r="126" spans="1:23">
      <c r="A126" s="68"/>
      <c r="B126" s="68"/>
      <c r="C126" s="9" t="s">
        <v>398</v>
      </c>
      <c r="D126" s="68"/>
      <c r="E126" s="68"/>
      <c r="F126" s="68"/>
      <c r="G126" s="68"/>
      <c r="H126" s="68"/>
      <c r="I126" s="13">
        <v>107568</v>
      </c>
      <c r="J126" s="13">
        <v>107568</v>
      </c>
      <c r="K126" s="13">
        <v>107568</v>
      </c>
      <c r="L126" s="13"/>
      <c r="M126" s="13"/>
      <c r="N126" s="13"/>
      <c r="O126" s="13"/>
      <c r="P126" s="68"/>
      <c r="Q126" s="13"/>
      <c r="R126" s="13"/>
      <c r="S126" s="13"/>
      <c r="T126" s="13"/>
      <c r="U126" s="13"/>
      <c r="V126" s="13"/>
      <c r="W126" s="13"/>
    </row>
    <row r="127" spans="1:23">
      <c r="A127" s="9" t="s">
        <v>333</v>
      </c>
      <c r="B127" s="9" t="s">
        <v>399</v>
      </c>
      <c r="C127" s="9" t="s">
        <v>398</v>
      </c>
      <c r="D127" s="9" t="s">
        <v>60</v>
      </c>
      <c r="E127" s="9" t="s">
        <v>116</v>
      </c>
      <c r="F127" s="9" t="s">
        <v>117</v>
      </c>
      <c r="G127" s="9" t="s">
        <v>335</v>
      </c>
      <c r="H127" s="9" t="s">
        <v>336</v>
      </c>
      <c r="I127" s="13">
        <v>107568</v>
      </c>
      <c r="J127" s="13">
        <v>107568</v>
      </c>
      <c r="K127" s="13">
        <v>107568</v>
      </c>
      <c r="L127" s="13"/>
      <c r="M127" s="13"/>
      <c r="N127" s="13"/>
      <c r="O127" s="13"/>
      <c r="P127" s="68"/>
      <c r="Q127" s="13"/>
      <c r="R127" s="13"/>
      <c r="S127" s="13"/>
      <c r="T127" s="13"/>
      <c r="U127" s="13"/>
      <c r="V127" s="13"/>
      <c r="W127" s="13"/>
    </row>
    <row r="128" spans="1:23">
      <c r="A128" s="9"/>
      <c r="B128" s="9"/>
      <c r="C128" s="9" t="s">
        <v>400</v>
      </c>
      <c r="D128" s="9"/>
      <c r="E128" s="9"/>
      <c r="F128" s="9"/>
      <c r="G128" s="9"/>
      <c r="H128" s="9"/>
      <c r="I128" s="13"/>
      <c r="J128" s="13"/>
      <c r="K128" s="13"/>
      <c r="L128" s="13"/>
      <c r="M128" s="13"/>
      <c r="N128" s="13"/>
      <c r="O128" s="13"/>
      <c r="P128" s="68"/>
      <c r="Q128" s="13"/>
      <c r="R128" s="13"/>
      <c r="S128" s="13"/>
      <c r="T128" s="13"/>
      <c r="U128" s="13"/>
      <c r="V128" s="13"/>
      <c r="W128" s="13"/>
    </row>
    <row r="129" s="1" customFormat="1" spans="1:23">
      <c r="A129" s="9" t="s">
        <v>311</v>
      </c>
      <c r="B129" s="78" t="s">
        <v>401</v>
      </c>
      <c r="C129" s="9" t="s">
        <v>400</v>
      </c>
      <c r="D129" s="9" t="s">
        <v>60</v>
      </c>
      <c r="E129" s="9">
        <v>2240703</v>
      </c>
      <c r="F129" s="9" t="s">
        <v>188</v>
      </c>
      <c r="G129" s="9" t="s">
        <v>318</v>
      </c>
      <c r="H129" s="9" t="s">
        <v>319</v>
      </c>
      <c r="I129" s="13">
        <v>40000</v>
      </c>
      <c r="J129" s="13">
        <v>40000</v>
      </c>
      <c r="K129" s="13">
        <v>40000</v>
      </c>
      <c r="L129" s="13"/>
      <c r="M129" s="13"/>
      <c r="N129" s="13"/>
      <c r="O129" s="13"/>
      <c r="P129" s="68"/>
      <c r="Q129" s="13"/>
      <c r="R129" s="13"/>
      <c r="S129" s="13"/>
      <c r="T129" s="13"/>
      <c r="U129" s="13"/>
      <c r="V129" s="13"/>
      <c r="W129" s="13"/>
    </row>
    <row r="130" spans="1:23">
      <c r="A130" s="9"/>
      <c r="B130" s="9"/>
      <c r="C130" s="9" t="s">
        <v>402</v>
      </c>
      <c r="D130" s="9"/>
      <c r="E130" s="9"/>
      <c r="F130" s="9"/>
      <c r="G130" s="9"/>
      <c r="H130" s="9"/>
      <c r="I130" s="13"/>
      <c r="J130" s="13"/>
      <c r="K130" s="13"/>
      <c r="L130" s="13"/>
      <c r="M130" s="13"/>
      <c r="N130" s="13"/>
      <c r="O130" s="13"/>
      <c r="P130" s="68"/>
      <c r="Q130" s="13"/>
      <c r="R130" s="13"/>
      <c r="S130" s="13"/>
      <c r="T130" s="13"/>
      <c r="U130" s="13"/>
      <c r="V130" s="13"/>
      <c r="W130" s="13"/>
    </row>
    <row r="131" spans="1:23">
      <c r="A131" s="9" t="s">
        <v>333</v>
      </c>
      <c r="B131" s="78" t="s">
        <v>403</v>
      </c>
      <c r="C131" s="9" t="s">
        <v>402</v>
      </c>
      <c r="D131" s="9" t="s">
        <v>60</v>
      </c>
      <c r="E131" s="9">
        <v>2240601</v>
      </c>
      <c r="F131" s="9" t="s">
        <v>186</v>
      </c>
      <c r="G131" s="9" t="s">
        <v>318</v>
      </c>
      <c r="H131" s="9" t="s">
        <v>319</v>
      </c>
      <c r="I131" s="13">
        <v>30000</v>
      </c>
      <c r="J131" s="13">
        <v>30000</v>
      </c>
      <c r="K131" s="13">
        <v>30000</v>
      </c>
      <c r="L131" s="13"/>
      <c r="M131" s="13"/>
      <c r="N131" s="13"/>
      <c r="O131" s="13"/>
      <c r="P131" s="68"/>
      <c r="Q131" s="13"/>
      <c r="R131" s="13"/>
      <c r="S131" s="13"/>
      <c r="T131" s="13"/>
      <c r="U131" s="13"/>
      <c r="V131" s="13"/>
      <c r="W131" s="13"/>
    </row>
    <row r="132" spans="1:23">
      <c r="A132" s="9"/>
      <c r="B132" s="78"/>
      <c r="C132" s="9" t="s">
        <v>404</v>
      </c>
      <c r="D132" s="9"/>
      <c r="E132" s="9"/>
      <c r="F132" s="9"/>
      <c r="G132" s="9"/>
      <c r="H132" s="9"/>
      <c r="I132" s="13"/>
      <c r="J132" s="13"/>
      <c r="K132" s="13"/>
      <c r="L132" s="13"/>
      <c r="M132" s="13"/>
      <c r="N132" s="13"/>
      <c r="O132" s="13"/>
      <c r="P132" s="68"/>
      <c r="Q132" s="13"/>
      <c r="R132" s="13"/>
      <c r="S132" s="13"/>
      <c r="T132" s="13"/>
      <c r="U132" s="13"/>
      <c r="V132" s="13"/>
      <c r="W132" s="13"/>
    </row>
    <row r="133" spans="1:23">
      <c r="A133" s="9" t="s">
        <v>333</v>
      </c>
      <c r="B133" s="78" t="s">
        <v>405</v>
      </c>
      <c r="C133" s="9" t="s">
        <v>404</v>
      </c>
      <c r="D133" s="9" t="s">
        <v>60</v>
      </c>
      <c r="E133" s="9">
        <v>2240601</v>
      </c>
      <c r="F133" s="9" t="s">
        <v>186</v>
      </c>
      <c r="G133" s="9" t="s">
        <v>318</v>
      </c>
      <c r="H133" s="9" t="s">
        <v>319</v>
      </c>
      <c r="I133" s="13">
        <v>30000</v>
      </c>
      <c r="J133" s="13">
        <v>30000</v>
      </c>
      <c r="K133" s="13">
        <v>30000</v>
      </c>
      <c r="L133" s="13"/>
      <c r="M133" s="13"/>
      <c r="N133" s="13"/>
      <c r="O133" s="13"/>
      <c r="P133" s="68"/>
      <c r="Q133" s="13"/>
      <c r="R133" s="13"/>
      <c r="S133" s="13"/>
      <c r="T133" s="13"/>
      <c r="U133" s="13"/>
      <c r="V133" s="13"/>
      <c r="W133" s="13"/>
    </row>
    <row r="134" spans="1:23">
      <c r="A134" s="9"/>
      <c r="B134" s="78"/>
      <c r="C134" s="9" t="s">
        <v>406</v>
      </c>
      <c r="D134" s="9"/>
      <c r="E134" s="9"/>
      <c r="F134" s="9"/>
      <c r="G134" s="9"/>
      <c r="H134" s="9"/>
      <c r="I134" s="13"/>
      <c r="J134" s="13"/>
      <c r="K134" s="13"/>
      <c r="L134" s="13"/>
      <c r="M134" s="13"/>
      <c r="N134" s="13"/>
      <c r="O134" s="13"/>
      <c r="P134" s="68"/>
      <c r="Q134" s="13"/>
      <c r="R134" s="13"/>
      <c r="S134" s="13"/>
      <c r="T134" s="13"/>
      <c r="U134" s="13"/>
      <c r="V134" s="13"/>
      <c r="W134" s="13"/>
    </row>
    <row r="135" spans="1:23">
      <c r="A135" s="9" t="s">
        <v>311</v>
      </c>
      <c r="B135" s="78" t="s">
        <v>407</v>
      </c>
      <c r="C135" s="9" t="s">
        <v>408</v>
      </c>
      <c r="D135" s="9" t="s">
        <v>60</v>
      </c>
      <c r="E135" s="9">
        <v>2240601</v>
      </c>
      <c r="F135" s="9" t="s">
        <v>186</v>
      </c>
      <c r="G135" s="9">
        <v>31005</v>
      </c>
      <c r="H135" s="9" t="s">
        <v>314</v>
      </c>
      <c r="I135" s="13">
        <v>30000</v>
      </c>
      <c r="J135" s="13">
        <v>30000</v>
      </c>
      <c r="K135" s="13">
        <v>30000</v>
      </c>
      <c r="L135" s="13"/>
      <c r="M135" s="13"/>
      <c r="N135" s="13"/>
      <c r="O135" s="13"/>
      <c r="P135" s="68"/>
      <c r="Q135" s="13"/>
      <c r="R135" s="13"/>
      <c r="S135" s="13"/>
      <c r="T135" s="13"/>
      <c r="U135" s="13"/>
      <c r="V135" s="13"/>
      <c r="W135" s="13"/>
    </row>
    <row r="136" ht="24" spans="1:23">
      <c r="A136" s="9"/>
      <c r="B136" s="78"/>
      <c r="C136" s="9" t="s">
        <v>409</v>
      </c>
      <c r="D136" s="9"/>
      <c r="E136" s="9"/>
      <c r="F136" s="9"/>
      <c r="G136" s="9"/>
      <c r="H136" s="9"/>
      <c r="I136" s="13"/>
      <c r="J136" s="13"/>
      <c r="K136" s="13"/>
      <c r="L136" s="13"/>
      <c r="M136" s="13"/>
      <c r="N136" s="13"/>
      <c r="O136" s="13"/>
      <c r="P136" s="68"/>
      <c r="Q136" s="13"/>
      <c r="R136" s="13"/>
      <c r="S136" s="13"/>
      <c r="T136" s="13"/>
      <c r="U136" s="13"/>
      <c r="V136" s="13"/>
      <c r="W136" s="13"/>
    </row>
    <row r="137" ht="24" spans="1:23">
      <c r="A137" s="9" t="s">
        <v>316</v>
      </c>
      <c r="B137" s="78" t="s">
        <v>410</v>
      </c>
      <c r="C137" s="9" t="s">
        <v>411</v>
      </c>
      <c r="D137" s="9" t="s">
        <v>60</v>
      </c>
      <c r="E137" s="9">
        <v>2130701</v>
      </c>
      <c r="F137" s="9" t="s">
        <v>166</v>
      </c>
      <c r="G137" s="9">
        <v>31005</v>
      </c>
      <c r="H137" s="9" t="s">
        <v>314</v>
      </c>
      <c r="I137" s="13">
        <v>450000</v>
      </c>
      <c r="J137" s="13">
        <v>450000</v>
      </c>
      <c r="K137" s="13">
        <v>450000</v>
      </c>
      <c r="L137" s="13"/>
      <c r="M137" s="13"/>
      <c r="N137" s="13"/>
      <c r="O137" s="13"/>
      <c r="P137" s="68"/>
      <c r="Q137" s="13"/>
      <c r="R137" s="13"/>
      <c r="S137" s="13"/>
      <c r="T137" s="13"/>
      <c r="U137" s="13"/>
      <c r="V137" s="13"/>
      <c r="W137" s="13"/>
    </row>
    <row r="138" spans="1:23">
      <c r="A138" s="9"/>
      <c r="B138" s="78"/>
      <c r="C138" s="9" t="s">
        <v>412</v>
      </c>
      <c r="D138" s="9"/>
      <c r="E138" s="9"/>
      <c r="F138" s="9"/>
      <c r="G138" s="9"/>
      <c r="H138" s="9"/>
      <c r="I138" s="13"/>
      <c r="J138" s="13"/>
      <c r="K138" s="13"/>
      <c r="L138" s="13"/>
      <c r="M138" s="13"/>
      <c r="N138" s="13"/>
      <c r="O138" s="13"/>
      <c r="P138" s="68"/>
      <c r="Q138" s="13"/>
      <c r="R138" s="13"/>
      <c r="S138" s="13"/>
      <c r="T138" s="13"/>
      <c r="U138" s="13"/>
      <c r="V138" s="13"/>
      <c r="W138" s="13"/>
    </row>
    <row r="139" spans="1:23">
      <c r="A139" s="9" t="s">
        <v>316</v>
      </c>
      <c r="B139" s="78" t="s">
        <v>413</v>
      </c>
      <c r="C139" s="9" t="s">
        <v>412</v>
      </c>
      <c r="D139" s="9" t="s">
        <v>60</v>
      </c>
      <c r="E139" s="9">
        <v>2296003</v>
      </c>
      <c r="F139" s="9" t="s">
        <v>191</v>
      </c>
      <c r="G139" s="9">
        <v>30227</v>
      </c>
      <c r="H139" s="9" t="s">
        <v>414</v>
      </c>
      <c r="I139" s="13">
        <v>35000</v>
      </c>
      <c r="J139" s="13"/>
      <c r="K139" s="13"/>
      <c r="L139" s="13">
        <v>35000</v>
      </c>
      <c r="M139" s="13"/>
      <c r="N139" s="13"/>
      <c r="O139" s="13"/>
      <c r="P139" s="68"/>
      <c r="Q139" s="13"/>
      <c r="R139" s="13"/>
      <c r="S139" s="13"/>
      <c r="T139" s="13"/>
      <c r="U139" s="13"/>
      <c r="V139" s="13"/>
      <c r="W139" s="13"/>
    </row>
    <row r="140" spans="1:23">
      <c r="A140" s="9"/>
      <c r="B140" s="78"/>
      <c r="C140" s="9" t="s">
        <v>415</v>
      </c>
      <c r="D140" s="9"/>
      <c r="E140" s="9"/>
      <c r="F140" s="9"/>
      <c r="G140" s="9"/>
      <c r="H140" s="9"/>
      <c r="I140" s="13"/>
      <c r="J140" s="13"/>
      <c r="K140" s="13"/>
      <c r="L140" s="13"/>
      <c r="M140" s="13"/>
      <c r="N140" s="13"/>
      <c r="O140" s="13"/>
      <c r="P140" s="68"/>
      <c r="Q140" s="13"/>
      <c r="R140" s="13"/>
      <c r="S140" s="13"/>
      <c r="T140" s="13"/>
      <c r="U140" s="13"/>
      <c r="V140" s="13"/>
      <c r="W140" s="13"/>
    </row>
    <row r="141" spans="1:23">
      <c r="A141" s="9" t="s">
        <v>311</v>
      </c>
      <c r="B141" s="78" t="s">
        <v>416</v>
      </c>
      <c r="C141" s="9" t="s">
        <v>415</v>
      </c>
      <c r="D141" s="9" t="s">
        <v>60</v>
      </c>
      <c r="E141" s="9">
        <v>2296002</v>
      </c>
      <c r="F141" s="9" t="s">
        <v>190</v>
      </c>
      <c r="G141" s="9">
        <v>31005</v>
      </c>
      <c r="H141" s="9" t="s">
        <v>314</v>
      </c>
      <c r="I141" s="13">
        <v>80000</v>
      </c>
      <c r="J141" s="13"/>
      <c r="K141" s="13"/>
      <c r="L141" s="13">
        <v>80000</v>
      </c>
      <c r="M141" s="13"/>
      <c r="N141" s="13"/>
      <c r="O141" s="13"/>
      <c r="P141" s="68"/>
      <c r="Q141" s="13"/>
      <c r="R141" s="13"/>
      <c r="S141" s="13"/>
      <c r="T141" s="13"/>
      <c r="U141" s="13"/>
      <c r="V141" s="13"/>
      <c r="W141" s="13"/>
    </row>
    <row r="142" ht="24" spans="1:23">
      <c r="A142" s="9"/>
      <c r="B142" s="78"/>
      <c r="C142" s="9" t="s">
        <v>417</v>
      </c>
      <c r="D142" s="9"/>
      <c r="E142" s="9"/>
      <c r="F142" s="9"/>
      <c r="G142" s="9"/>
      <c r="H142" s="9"/>
      <c r="I142" s="13"/>
      <c r="J142" s="13"/>
      <c r="K142" s="13"/>
      <c r="L142" s="13"/>
      <c r="M142" s="13"/>
      <c r="N142" s="13"/>
      <c r="O142" s="13"/>
      <c r="P142" s="68"/>
      <c r="Q142" s="13"/>
      <c r="R142" s="13"/>
      <c r="S142" s="13"/>
      <c r="T142" s="13"/>
      <c r="U142" s="13"/>
      <c r="V142" s="13"/>
      <c r="W142" s="13"/>
    </row>
    <row r="143" ht="24" spans="1:23">
      <c r="A143" s="9" t="s">
        <v>311</v>
      </c>
      <c r="B143" s="78" t="s">
        <v>418</v>
      </c>
      <c r="C143" s="9" t="s">
        <v>417</v>
      </c>
      <c r="D143" s="9" t="s">
        <v>60</v>
      </c>
      <c r="E143" s="9">
        <v>2296002</v>
      </c>
      <c r="F143" s="9" t="s">
        <v>190</v>
      </c>
      <c r="G143" s="9">
        <v>31005</v>
      </c>
      <c r="H143" s="9" t="s">
        <v>314</v>
      </c>
      <c r="I143" s="13">
        <v>70000</v>
      </c>
      <c r="J143" s="13"/>
      <c r="K143" s="13"/>
      <c r="L143" s="13">
        <v>70000</v>
      </c>
      <c r="M143" s="13"/>
      <c r="N143" s="13"/>
      <c r="O143" s="13"/>
      <c r="P143" s="68"/>
      <c r="Q143" s="13"/>
      <c r="R143" s="13"/>
      <c r="S143" s="13"/>
      <c r="T143" s="13"/>
      <c r="U143" s="13"/>
      <c r="V143" s="13"/>
      <c r="W143" s="13"/>
    </row>
    <row r="144" ht="24" spans="1:23">
      <c r="A144" s="9"/>
      <c r="B144" s="78"/>
      <c r="C144" s="9" t="s">
        <v>419</v>
      </c>
      <c r="D144" s="9"/>
      <c r="E144" s="9"/>
      <c r="F144" s="9"/>
      <c r="G144" s="9"/>
      <c r="H144" s="9"/>
      <c r="I144" s="13"/>
      <c r="J144" s="13"/>
      <c r="K144" s="13"/>
      <c r="L144" s="13"/>
      <c r="M144" s="13"/>
      <c r="N144" s="13"/>
      <c r="O144" s="13"/>
      <c r="P144" s="68"/>
      <c r="Q144" s="13"/>
      <c r="R144" s="13"/>
      <c r="S144" s="13"/>
      <c r="T144" s="13"/>
      <c r="U144" s="13"/>
      <c r="V144" s="13"/>
      <c r="W144" s="13"/>
    </row>
    <row r="145" ht="24" spans="1:23">
      <c r="A145" s="9" t="s">
        <v>311</v>
      </c>
      <c r="B145" s="78" t="s">
        <v>420</v>
      </c>
      <c r="C145" s="9" t="s">
        <v>419</v>
      </c>
      <c r="D145" s="9" t="s">
        <v>60</v>
      </c>
      <c r="E145" s="9">
        <v>2296002</v>
      </c>
      <c r="F145" s="9" t="s">
        <v>190</v>
      </c>
      <c r="G145" s="9">
        <v>31002</v>
      </c>
      <c r="H145" s="9" t="s">
        <v>347</v>
      </c>
      <c r="I145" s="13">
        <v>30000</v>
      </c>
      <c r="J145" s="13"/>
      <c r="K145" s="13"/>
      <c r="L145" s="13">
        <v>30000</v>
      </c>
      <c r="M145" s="13"/>
      <c r="N145" s="13"/>
      <c r="O145" s="13"/>
      <c r="P145" s="68"/>
      <c r="Q145" s="13"/>
      <c r="R145" s="13"/>
      <c r="S145" s="13"/>
      <c r="T145" s="13"/>
      <c r="U145" s="13"/>
      <c r="V145" s="13"/>
      <c r="W145" s="13"/>
    </row>
    <row r="146" ht="24" spans="1:23">
      <c r="A146" s="9"/>
      <c r="B146" s="78"/>
      <c r="C146" s="9" t="s">
        <v>421</v>
      </c>
      <c r="D146" s="9"/>
      <c r="E146" s="9"/>
      <c r="F146" s="9"/>
      <c r="G146" s="9"/>
      <c r="H146" s="9"/>
      <c r="I146" s="13"/>
      <c r="J146" s="13"/>
      <c r="K146" s="13"/>
      <c r="L146" s="13"/>
      <c r="M146" s="13"/>
      <c r="N146" s="13"/>
      <c r="O146" s="13"/>
      <c r="P146" s="68"/>
      <c r="Q146" s="13"/>
      <c r="R146" s="13"/>
      <c r="S146" s="13"/>
      <c r="T146" s="13"/>
      <c r="U146" s="13"/>
      <c r="V146" s="13"/>
      <c r="W146" s="13"/>
    </row>
    <row r="147" ht="24" spans="1:23">
      <c r="A147" s="9" t="s">
        <v>311</v>
      </c>
      <c r="B147" s="78" t="s">
        <v>422</v>
      </c>
      <c r="C147" s="9" t="s">
        <v>421</v>
      </c>
      <c r="D147" s="9" t="s">
        <v>60</v>
      </c>
      <c r="E147" s="9">
        <v>2296002</v>
      </c>
      <c r="F147" s="9" t="s">
        <v>190</v>
      </c>
      <c r="G147" s="9">
        <v>30299</v>
      </c>
      <c r="H147" s="9" t="s">
        <v>280</v>
      </c>
      <c r="I147" s="13">
        <v>58403.38</v>
      </c>
      <c r="J147" s="13"/>
      <c r="K147" s="13"/>
      <c r="L147" s="13">
        <v>58403.38</v>
      </c>
      <c r="M147" s="13"/>
      <c r="N147" s="13"/>
      <c r="O147" s="13"/>
      <c r="P147" s="68"/>
      <c r="Q147" s="13"/>
      <c r="R147" s="13"/>
      <c r="S147" s="13"/>
      <c r="T147" s="13"/>
      <c r="U147" s="13"/>
      <c r="V147" s="13"/>
      <c r="W147" s="13"/>
    </row>
    <row r="148" spans="1:23">
      <c r="A148" s="9"/>
      <c r="B148" s="78"/>
      <c r="C148" s="9" t="s">
        <v>423</v>
      </c>
      <c r="D148" s="9"/>
      <c r="E148" s="9"/>
      <c r="F148" s="9"/>
      <c r="G148" s="9"/>
      <c r="H148" s="9"/>
      <c r="I148" s="13"/>
      <c r="J148" s="13"/>
      <c r="K148" s="13"/>
      <c r="L148" s="13"/>
      <c r="M148" s="13"/>
      <c r="N148" s="13"/>
      <c r="O148" s="13"/>
      <c r="P148" s="68"/>
      <c r="Q148" s="13"/>
      <c r="R148" s="13"/>
      <c r="S148" s="13"/>
      <c r="T148" s="13"/>
      <c r="U148" s="13"/>
      <c r="V148" s="13"/>
      <c r="W148" s="13"/>
    </row>
    <row r="149" spans="1:23">
      <c r="A149" s="9" t="s">
        <v>311</v>
      </c>
      <c r="B149" s="78" t="s">
        <v>424</v>
      </c>
      <c r="C149" s="9" t="s">
        <v>423</v>
      </c>
      <c r="D149" s="9" t="s">
        <v>60</v>
      </c>
      <c r="E149" s="9">
        <v>2296099</v>
      </c>
      <c r="F149" s="9" t="s">
        <v>192</v>
      </c>
      <c r="G149" s="9">
        <v>31005</v>
      </c>
      <c r="H149" s="9" t="s">
        <v>314</v>
      </c>
      <c r="I149" s="13">
        <v>120000</v>
      </c>
      <c r="J149" s="13"/>
      <c r="K149" s="13"/>
      <c r="L149" s="13">
        <v>120000</v>
      </c>
      <c r="M149" s="13"/>
      <c r="N149" s="13"/>
      <c r="O149" s="13"/>
      <c r="P149" s="68"/>
      <c r="Q149" s="13"/>
      <c r="R149" s="13"/>
      <c r="S149" s="13"/>
      <c r="T149" s="13"/>
      <c r="U149" s="13"/>
      <c r="V149" s="13"/>
      <c r="W149" s="13"/>
    </row>
    <row r="150" ht="24" spans="1:23">
      <c r="A150" s="9"/>
      <c r="B150" s="78"/>
      <c r="C150" s="9" t="s">
        <v>425</v>
      </c>
      <c r="D150" s="9"/>
      <c r="E150" s="9"/>
      <c r="F150" s="9"/>
      <c r="G150" s="9"/>
      <c r="H150" s="9"/>
      <c r="I150" s="13"/>
      <c r="J150" s="13"/>
      <c r="K150" s="13"/>
      <c r="L150" s="13"/>
      <c r="M150" s="13"/>
      <c r="N150" s="13"/>
      <c r="O150" s="13"/>
      <c r="P150" s="68"/>
      <c r="Q150" s="13"/>
      <c r="R150" s="13"/>
      <c r="S150" s="13"/>
      <c r="T150" s="13"/>
      <c r="U150" s="13"/>
      <c r="V150" s="13"/>
      <c r="W150" s="13"/>
    </row>
    <row r="151" ht="24" spans="1:23">
      <c r="A151" s="9" t="s">
        <v>316</v>
      </c>
      <c r="B151" s="78" t="s">
        <v>426</v>
      </c>
      <c r="C151" s="9" t="s">
        <v>425</v>
      </c>
      <c r="D151" s="9" t="s">
        <v>60</v>
      </c>
      <c r="E151" s="9">
        <v>2296099</v>
      </c>
      <c r="F151" s="9" t="s">
        <v>192</v>
      </c>
      <c r="G151" s="9">
        <v>31005</v>
      </c>
      <c r="H151" s="9" t="s">
        <v>314</v>
      </c>
      <c r="I151" s="13">
        <v>3500</v>
      </c>
      <c r="J151" s="13"/>
      <c r="K151" s="13"/>
      <c r="L151" s="13">
        <v>3500</v>
      </c>
      <c r="M151" s="13"/>
      <c r="N151" s="13"/>
      <c r="O151" s="13"/>
      <c r="P151" s="68"/>
      <c r="Q151" s="13"/>
      <c r="R151" s="13"/>
      <c r="S151" s="13"/>
      <c r="T151" s="13"/>
      <c r="U151" s="13"/>
      <c r="V151" s="13"/>
      <c r="W151" s="13"/>
    </row>
    <row r="152" spans="1:23">
      <c r="A152" s="9"/>
      <c r="B152" s="78"/>
      <c r="C152" s="9" t="s">
        <v>427</v>
      </c>
      <c r="D152" s="9"/>
      <c r="E152" s="9"/>
      <c r="F152" s="9"/>
      <c r="G152" s="9"/>
      <c r="H152" s="9"/>
      <c r="I152" s="13"/>
      <c r="J152" s="13"/>
      <c r="K152" s="13"/>
      <c r="L152" s="13"/>
      <c r="M152" s="13"/>
      <c r="N152" s="13"/>
      <c r="O152" s="13"/>
      <c r="P152" s="68"/>
      <c r="Q152" s="13"/>
      <c r="R152" s="13"/>
      <c r="S152" s="13"/>
      <c r="T152" s="13"/>
      <c r="U152" s="13"/>
      <c r="V152" s="13"/>
      <c r="W152" s="13"/>
    </row>
    <row r="153" spans="1:23">
      <c r="A153" s="9" t="s">
        <v>311</v>
      </c>
      <c r="B153" s="78" t="s">
        <v>428</v>
      </c>
      <c r="C153" s="9" t="s">
        <v>427</v>
      </c>
      <c r="D153" s="9" t="s">
        <v>60</v>
      </c>
      <c r="E153" s="9">
        <v>2296099</v>
      </c>
      <c r="F153" s="9" t="s">
        <v>192</v>
      </c>
      <c r="G153" s="9">
        <v>31005</v>
      </c>
      <c r="H153" s="9" t="s">
        <v>314</v>
      </c>
      <c r="I153" s="13">
        <v>400000</v>
      </c>
      <c r="J153" s="13"/>
      <c r="K153" s="13"/>
      <c r="L153" s="13">
        <v>400000</v>
      </c>
      <c r="M153" s="13"/>
      <c r="N153" s="13"/>
      <c r="O153" s="13"/>
      <c r="P153" s="68"/>
      <c r="Q153" s="13"/>
      <c r="R153" s="13"/>
      <c r="S153" s="13"/>
      <c r="T153" s="13"/>
      <c r="U153" s="13"/>
      <c r="V153" s="13"/>
      <c r="W153" s="13"/>
    </row>
    <row r="154" spans="1:23">
      <c r="A154" s="79" t="s">
        <v>34</v>
      </c>
      <c r="B154" s="79"/>
      <c r="C154" s="79"/>
      <c r="D154" s="79"/>
      <c r="E154" s="79"/>
      <c r="F154" s="79"/>
      <c r="G154" s="79"/>
      <c r="H154" s="79"/>
      <c r="I154" s="13">
        <f>J154+L154+R154</f>
        <v>40858893.51</v>
      </c>
      <c r="J154" s="13">
        <f>12192258.96+J129+J131+J133+J135+J137</f>
        <v>12772258.96</v>
      </c>
      <c r="K154" s="13">
        <f>12192258.96+K129+K131+K133+K135+K137</f>
        <v>12772258.96</v>
      </c>
      <c r="L154" s="13">
        <f>27026100+L153+L151+L149+L147+L145+L143+L141+L139</f>
        <v>27823003.38</v>
      </c>
      <c r="M154" s="13"/>
      <c r="N154" s="13"/>
      <c r="O154" s="13"/>
      <c r="P154" s="13"/>
      <c r="Q154" s="13"/>
      <c r="R154" s="13">
        <v>263631.17</v>
      </c>
      <c r="S154" s="13"/>
      <c r="T154" s="13"/>
      <c r="U154" s="13"/>
      <c r="V154" s="13"/>
      <c r="W154" s="13">
        <v>263631.17</v>
      </c>
    </row>
  </sheetData>
  <mergeCells count="28">
    <mergeCell ref="A2:W2"/>
    <mergeCell ref="A3:H3"/>
    <mergeCell ref="J4:M4"/>
    <mergeCell ref="N4:P4"/>
    <mergeCell ref="R4:W4"/>
    <mergeCell ref="A154:H1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377"/>
  <sheetViews>
    <sheetView showZeros="0" tabSelected="1" topLeftCell="A360" workbookViewId="0">
      <selection activeCell="C371" sqref="C371"/>
    </sheetView>
  </sheetViews>
  <sheetFormatPr defaultColWidth="8.85" defaultRowHeight="14.25"/>
  <cols>
    <col min="1" max="1" width="44.4166666666667" style="2" customWidth="1"/>
    <col min="2" max="2" width="45.2666666666667" style="2" customWidth="1"/>
    <col min="3" max="4" width="13.8416666666667" style="2" customWidth="1"/>
    <col min="5" max="5" width="26.8416666666667" style="2" customWidth="1"/>
    <col min="6" max="8" width="10" style="2" customWidth="1"/>
    <col min="9" max="9" width="13.7" style="2" customWidth="1"/>
    <col min="10" max="10" width="45.5916666666667" style="2" customWidth="1"/>
    <col min="11" max="16384" width="8.85" style="2"/>
  </cols>
  <sheetData>
    <row r="1" spans="1:10">
      <c r="A1" s="28" t="s">
        <v>429</v>
      </c>
      <c r="B1" s="28"/>
      <c r="C1" s="28"/>
      <c r="D1" s="28"/>
      <c r="E1" s="28"/>
      <c r="F1" s="28"/>
      <c r="G1" s="28"/>
      <c r="H1" s="28"/>
      <c r="I1" s="28"/>
      <c r="J1" s="28"/>
    </row>
    <row r="2" ht="33.75" spans="1:10">
      <c r="A2" s="37" t="s">
        <v>430</v>
      </c>
      <c r="B2" s="37"/>
      <c r="C2" s="37"/>
      <c r="D2" s="37"/>
      <c r="E2" s="37"/>
      <c r="F2" s="37"/>
      <c r="G2" s="37"/>
      <c r="H2" s="37"/>
      <c r="I2" s="37"/>
      <c r="J2" s="37"/>
    </row>
    <row r="3" spans="1:10">
      <c r="A3" s="25" t="str">
        <f>"单位名称："&amp;"老厂乡"</f>
        <v>单位名称：老厂乡</v>
      </c>
      <c r="B3" s="25"/>
      <c r="C3" s="25"/>
      <c r="D3" s="25"/>
      <c r="E3" s="25"/>
      <c r="F3" s="25"/>
      <c r="G3" s="25"/>
      <c r="H3" s="25"/>
      <c r="I3" s="25"/>
      <c r="J3" s="25"/>
    </row>
    <row r="4" spans="1:10">
      <c r="A4" s="38" t="s">
        <v>431</v>
      </c>
      <c r="B4" s="38" t="s">
        <v>432</v>
      </c>
      <c r="C4" s="38" t="s">
        <v>433</v>
      </c>
      <c r="D4" s="38" t="s">
        <v>434</v>
      </c>
      <c r="E4" s="38" t="s">
        <v>435</v>
      </c>
      <c r="F4" s="38" t="s">
        <v>436</v>
      </c>
      <c r="G4" s="38" t="s">
        <v>437</v>
      </c>
      <c r="H4" s="38" t="s">
        <v>438</v>
      </c>
      <c r="I4" s="38" t="s">
        <v>439</v>
      </c>
      <c r="J4" s="38" t="s">
        <v>440</v>
      </c>
    </row>
    <row r="5" spans="1:10">
      <c r="A5" s="38"/>
      <c r="B5" s="38"/>
      <c r="C5" s="38"/>
      <c r="D5" s="38"/>
      <c r="E5" s="38"/>
      <c r="F5" s="38"/>
      <c r="G5" s="38"/>
      <c r="H5" s="38"/>
      <c r="I5" s="38"/>
      <c r="J5" s="38"/>
    </row>
    <row r="6" spans="1:10">
      <c r="A6" s="39">
        <v>1</v>
      </c>
      <c r="B6" s="39">
        <v>2</v>
      </c>
      <c r="C6" s="39">
        <v>3</v>
      </c>
      <c r="D6" s="39">
        <v>4</v>
      </c>
      <c r="E6" s="39">
        <v>5</v>
      </c>
      <c r="F6" s="39">
        <v>6</v>
      </c>
      <c r="G6" s="39">
        <v>7</v>
      </c>
      <c r="H6" s="39">
        <v>8</v>
      </c>
      <c r="I6" s="39">
        <v>9</v>
      </c>
      <c r="J6" s="39">
        <v>10</v>
      </c>
    </row>
    <row r="7" spans="1:10">
      <c r="A7" s="22" t="s">
        <v>60</v>
      </c>
      <c r="B7" s="22"/>
      <c r="C7" s="22"/>
      <c r="E7" s="44"/>
      <c r="F7" s="44"/>
      <c r="G7" s="44"/>
      <c r="H7" s="44"/>
      <c r="I7" s="44"/>
      <c r="J7" s="44"/>
    </row>
    <row r="8" ht="94" customHeight="1" spans="1:10">
      <c r="A8" s="65" t="s">
        <v>356</v>
      </c>
      <c r="B8" s="22" t="s">
        <v>441</v>
      </c>
      <c r="C8" s="29"/>
      <c r="D8" s="29"/>
      <c r="E8" s="44"/>
      <c r="F8" s="44"/>
      <c r="G8" s="44"/>
      <c r="H8" s="44"/>
      <c r="I8" s="44"/>
      <c r="J8" s="44"/>
    </row>
    <row r="9" spans="1:10">
      <c r="A9" s="22"/>
      <c r="B9" s="22"/>
      <c r="C9" s="22" t="s">
        <v>442</v>
      </c>
      <c r="D9" s="66" t="s">
        <v>443</v>
      </c>
      <c r="E9" s="67" t="s">
        <v>444</v>
      </c>
      <c r="F9" s="45" t="s">
        <v>445</v>
      </c>
      <c r="G9" s="29" t="s">
        <v>446</v>
      </c>
      <c r="H9" s="45" t="s">
        <v>447</v>
      </c>
      <c r="I9" s="45" t="s">
        <v>448</v>
      </c>
      <c r="J9" s="67" t="s">
        <v>449</v>
      </c>
    </row>
    <row r="10" spans="1:10">
      <c r="A10" s="22"/>
      <c r="B10" s="22"/>
      <c r="C10" s="22" t="s">
        <v>442</v>
      </c>
      <c r="D10" s="66" t="s">
        <v>443</v>
      </c>
      <c r="E10" s="67" t="s">
        <v>450</v>
      </c>
      <c r="F10" s="45" t="s">
        <v>445</v>
      </c>
      <c r="G10" s="29" t="s">
        <v>52</v>
      </c>
      <c r="H10" s="45" t="s">
        <v>451</v>
      </c>
      <c r="I10" s="45" t="s">
        <v>448</v>
      </c>
      <c r="J10" s="67" t="s">
        <v>452</v>
      </c>
    </row>
    <row r="11" spans="1:10">
      <c r="A11" s="22"/>
      <c r="B11" s="22"/>
      <c r="C11" s="22" t="s">
        <v>442</v>
      </c>
      <c r="D11" s="66" t="s">
        <v>453</v>
      </c>
      <c r="E11" s="67" t="s">
        <v>454</v>
      </c>
      <c r="F11" s="45" t="s">
        <v>455</v>
      </c>
      <c r="G11" s="29" t="s">
        <v>456</v>
      </c>
      <c r="H11" s="45" t="s">
        <v>457</v>
      </c>
      <c r="I11" s="45" t="s">
        <v>448</v>
      </c>
      <c r="J11" s="67" t="s">
        <v>458</v>
      </c>
    </row>
    <row r="12" spans="1:10">
      <c r="A12" s="22"/>
      <c r="B12" s="22"/>
      <c r="C12" s="22" t="s">
        <v>442</v>
      </c>
      <c r="D12" s="66" t="s">
        <v>459</v>
      </c>
      <c r="E12" s="67" t="s">
        <v>460</v>
      </c>
      <c r="F12" s="45" t="s">
        <v>461</v>
      </c>
      <c r="G12" s="29" t="s">
        <v>462</v>
      </c>
      <c r="H12" s="45" t="s">
        <v>463</v>
      </c>
      <c r="I12" s="45" t="s">
        <v>448</v>
      </c>
      <c r="J12" s="67" t="s">
        <v>464</v>
      </c>
    </row>
    <row r="13" spans="1:10">
      <c r="A13" s="22"/>
      <c r="B13" s="22"/>
      <c r="C13" s="22" t="s">
        <v>465</v>
      </c>
      <c r="D13" s="66" t="s">
        <v>466</v>
      </c>
      <c r="E13" s="67" t="s">
        <v>467</v>
      </c>
      <c r="F13" s="45" t="s">
        <v>445</v>
      </c>
      <c r="G13" s="29" t="s">
        <v>468</v>
      </c>
      <c r="H13" s="45"/>
      <c r="I13" s="45" t="s">
        <v>469</v>
      </c>
      <c r="J13" s="67" t="s">
        <v>470</v>
      </c>
    </row>
    <row r="14" spans="1:10">
      <c r="A14" s="22"/>
      <c r="B14" s="22"/>
      <c r="C14" s="22" t="s">
        <v>465</v>
      </c>
      <c r="D14" s="66" t="s">
        <v>466</v>
      </c>
      <c r="E14" s="67" t="s">
        <v>471</v>
      </c>
      <c r="F14" s="45" t="s">
        <v>445</v>
      </c>
      <c r="G14" s="29" t="s">
        <v>472</v>
      </c>
      <c r="H14" s="45"/>
      <c r="I14" s="45" t="s">
        <v>469</v>
      </c>
      <c r="J14" s="67" t="s">
        <v>473</v>
      </c>
    </row>
    <row r="15" spans="1:10">
      <c r="A15" s="22"/>
      <c r="B15" s="22"/>
      <c r="C15" s="22" t="s">
        <v>474</v>
      </c>
      <c r="D15" s="66" t="s">
        <v>475</v>
      </c>
      <c r="E15" s="67" t="s">
        <v>476</v>
      </c>
      <c r="F15" s="45" t="s">
        <v>455</v>
      </c>
      <c r="G15" s="29" t="s">
        <v>456</v>
      </c>
      <c r="H15" s="45" t="s">
        <v>457</v>
      </c>
      <c r="I15" s="45" t="s">
        <v>448</v>
      </c>
      <c r="J15" s="67" t="s">
        <v>477</v>
      </c>
    </row>
    <row r="16" ht="156" spans="1:10">
      <c r="A16" s="65" t="s">
        <v>360</v>
      </c>
      <c r="B16" s="22" t="s">
        <v>478</v>
      </c>
      <c r="C16" s="22"/>
      <c r="D16" s="22"/>
      <c r="E16" s="22"/>
      <c r="F16" s="22"/>
      <c r="G16" s="22"/>
      <c r="H16" s="22"/>
      <c r="I16" s="22"/>
      <c r="J16" s="22"/>
    </row>
    <row r="17" spans="1:10">
      <c r="A17" s="22"/>
      <c r="B17" s="22"/>
      <c r="C17" s="22" t="s">
        <v>442</v>
      </c>
      <c r="D17" s="66" t="s">
        <v>443</v>
      </c>
      <c r="E17" s="67" t="s">
        <v>479</v>
      </c>
      <c r="F17" s="45" t="s">
        <v>445</v>
      </c>
      <c r="G17" s="29" t="s">
        <v>51</v>
      </c>
      <c r="H17" s="45" t="s">
        <v>447</v>
      </c>
      <c r="I17" s="45" t="s">
        <v>448</v>
      </c>
      <c r="J17" s="67" t="s">
        <v>480</v>
      </c>
    </row>
    <row r="18" spans="1:10">
      <c r="A18" s="22"/>
      <c r="B18" s="22"/>
      <c r="C18" s="22" t="s">
        <v>442</v>
      </c>
      <c r="D18" s="66" t="s">
        <v>453</v>
      </c>
      <c r="E18" s="67" t="s">
        <v>454</v>
      </c>
      <c r="F18" s="45" t="s">
        <v>455</v>
      </c>
      <c r="G18" s="29" t="s">
        <v>456</v>
      </c>
      <c r="H18" s="45" t="s">
        <v>457</v>
      </c>
      <c r="I18" s="45" t="s">
        <v>448</v>
      </c>
      <c r="J18" s="67" t="s">
        <v>458</v>
      </c>
    </row>
    <row r="19" spans="1:10">
      <c r="A19" s="22"/>
      <c r="B19" s="22"/>
      <c r="C19" s="22" t="s">
        <v>442</v>
      </c>
      <c r="D19" s="66" t="s">
        <v>459</v>
      </c>
      <c r="E19" s="67" t="s">
        <v>460</v>
      </c>
      <c r="F19" s="45" t="s">
        <v>461</v>
      </c>
      <c r="G19" s="29" t="s">
        <v>462</v>
      </c>
      <c r="H19" s="45" t="s">
        <v>463</v>
      </c>
      <c r="I19" s="45" t="s">
        <v>448</v>
      </c>
      <c r="J19" s="67" t="s">
        <v>464</v>
      </c>
    </row>
    <row r="20" spans="1:10">
      <c r="A20" s="22"/>
      <c r="B20" s="22"/>
      <c r="C20" s="22" t="s">
        <v>442</v>
      </c>
      <c r="D20" s="66" t="s">
        <v>459</v>
      </c>
      <c r="E20" s="67" t="s">
        <v>481</v>
      </c>
      <c r="F20" s="45" t="s">
        <v>445</v>
      </c>
      <c r="G20" s="29" t="s">
        <v>482</v>
      </c>
      <c r="H20" s="45" t="s">
        <v>483</v>
      </c>
      <c r="I20" s="45" t="s">
        <v>448</v>
      </c>
      <c r="J20" s="67" t="s">
        <v>484</v>
      </c>
    </row>
    <row r="21" spans="1:10">
      <c r="A21" s="22"/>
      <c r="B21" s="22"/>
      <c r="C21" s="22" t="s">
        <v>465</v>
      </c>
      <c r="D21" s="66" t="s">
        <v>466</v>
      </c>
      <c r="E21" s="67" t="s">
        <v>485</v>
      </c>
      <c r="F21" s="45" t="s">
        <v>445</v>
      </c>
      <c r="G21" s="29" t="s">
        <v>486</v>
      </c>
      <c r="H21" s="45"/>
      <c r="I21" s="45" t="s">
        <v>469</v>
      </c>
      <c r="J21" s="67" t="s">
        <v>487</v>
      </c>
    </row>
    <row r="22" spans="1:10">
      <c r="A22" s="22"/>
      <c r="B22" s="22"/>
      <c r="C22" s="22" t="s">
        <v>465</v>
      </c>
      <c r="D22" s="66" t="s">
        <v>466</v>
      </c>
      <c r="E22" s="67" t="s">
        <v>488</v>
      </c>
      <c r="F22" s="45" t="s">
        <v>445</v>
      </c>
      <c r="G22" s="29" t="s">
        <v>489</v>
      </c>
      <c r="H22" s="45"/>
      <c r="I22" s="45" t="s">
        <v>469</v>
      </c>
      <c r="J22" s="67" t="s">
        <v>490</v>
      </c>
    </row>
    <row r="23" spans="1:10">
      <c r="A23" s="22"/>
      <c r="B23" s="22"/>
      <c r="C23" s="22" t="s">
        <v>474</v>
      </c>
      <c r="D23" s="66" t="s">
        <v>475</v>
      </c>
      <c r="E23" s="67" t="s">
        <v>491</v>
      </c>
      <c r="F23" s="45" t="s">
        <v>455</v>
      </c>
      <c r="G23" s="29" t="s">
        <v>456</v>
      </c>
      <c r="H23" s="45" t="s">
        <v>457</v>
      </c>
      <c r="I23" s="45" t="s">
        <v>448</v>
      </c>
      <c r="J23" s="67" t="s">
        <v>492</v>
      </c>
    </row>
    <row r="24" ht="134" customHeight="1" spans="1:10">
      <c r="A24" s="65" t="s">
        <v>354</v>
      </c>
      <c r="B24" s="22" t="s">
        <v>493</v>
      </c>
      <c r="C24" s="22"/>
      <c r="D24" s="22"/>
      <c r="E24" s="22"/>
      <c r="F24" s="22"/>
      <c r="G24" s="22"/>
      <c r="H24" s="22"/>
      <c r="I24" s="22"/>
      <c r="J24" s="22"/>
    </row>
    <row r="25" spans="1:10">
      <c r="A25" s="22"/>
      <c r="B25" s="22"/>
      <c r="C25" s="22" t="s">
        <v>442</v>
      </c>
      <c r="D25" s="66" t="s">
        <v>443</v>
      </c>
      <c r="E25" s="67" t="s">
        <v>494</v>
      </c>
      <c r="F25" s="45" t="s">
        <v>461</v>
      </c>
      <c r="G25" s="29" t="s">
        <v>495</v>
      </c>
      <c r="H25" s="45" t="s">
        <v>496</v>
      </c>
      <c r="I25" s="45" t="s">
        <v>448</v>
      </c>
      <c r="J25" s="67" t="s">
        <v>497</v>
      </c>
    </row>
    <row r="26" spans="1:10">
      <c r="A26" s="22"/>
      <c r="B26" s="22"/>
      <c r="C26" s="22" t="s">
        <v>442</v>
      </c>
      <c r="D26" s="66" t="s">
        <v>453</v>
      </c>
      <c r="E26" s="67" t="s">
        <v>498</v>
      </c>
      <c r="F26" s="45" t="s">
        <v>455</v>
      </c>
      <c r="G26" s="29" t="s">
        <v>456</v>
      </c>
      <c r="H26" s="45" t="s">
        <v>457</v>
      </c>
      <c r="I26" s="45" t="s">
        <v>448</v>
      </c>
      <c r="J26" s="67" t="s">
        <v>499</v>
      </c>
    </row>
    <row r="27" spans="1:10">
      <c r="A27" s="22"/>
      <c r="B27" s="22"/>
      <c r="C27" s="22" t="s">
        <v>442</v>
      </c>
      <c r="D27" s="66" t="s">
        <v>453</v>
      </c>
      <c r="E27" s="67" t="s">
        <v>500</v>
      </c>
      <c r="F27" s="45" t="s">
        <v>455</v>
      </c>
      <c r="G27" s="29" t="s">
        <v>456</v>
      </c>
      <c r="H27" s="45" t="s">
        <v>457</v>
      </c>
      <c r="I27" s="45" t="s">
        <v>448</v>
      </c>
      <c r="J27" s="67" t="s">
        <v>501</v>
      </c>
    </row>
    <row r="28" spans="1:10">
      <c r="A28" s="22"/>
      <c r="B28" s="22"/>
      <c r="C28" s="22" t="s">
        <v>442</v>
      </c>
      <c r="D28" s="66" t="s">
        <v>459</v>
      </c>
      <c r="E28" s="67" t="s">
        <v>502</v>
      </c>
      <c r="F28" s="45" t="s">
        <v>445</v>
      </c>
      <c r="G28" s="29" t="s">
        <v>482</v>
      </c>
      <c r="H28" s="45" t="s">
        <v>483</v>
      </c>
      <c r="I28" s="45" t="s">
        <v>448</v>
      </c>
      <c r="J28" s="67" t="s">
        <v>503</v>
      </c>
    </row>
    <row r="29" spans="1:10">
      <c r="A29" s="22"/>
      <c r="B29" s="22"/>
      <c r="C29" s="22" t="s">
        <v>442</v>
      </c>
      <c r="D29" s="66" t="s">
        <v>459</v>
      </c>
      <c r="E29" s="67" t="s">
        <v>504</v>
      </c>
      <c r="F29" s="45" t="s">
        <v>455</v>
      </c>
      <c r="G29" s="29" t="s">
        <v>456</v>
      </c>
      <c r="H29" s="45" t="s">
        <v>457</v>
      </c>
      <c r="I29" s="45" t="s">
        <v>448</v>
      </c>
      <c r="J29" s="67" t="s">
        <v>505</v>
      </c>
    </row>
    <row r="30" spans="1:10">
      <c r="A30" s="22"/>
      <c r="B30" s="22"/>
      <c r="C30" s="22" t="s">
        <v>465</v>
      </c>
      <c r="D30" s="66" t="s">
        <v>466</v>
      </c>
      <c r="E30" s="67" t="s">
        <v>506</v>
      </c>
      <c r="F30" s="45" t="s">
        <v>445</v>
      </c>
      <c r="G30" s="29" t="s">
        <v>507</v>
      </c>
      <c r="H30" s="45"/>
      <c r="I30" s="45" t="s">
        <v>469</v>
      </c>
      <c r="J30" s="67" t="s">
        <v>508</v>
      </c>
    </row>
    <row r="31" spans="1:10">
      <c r="A31" s="22"/>
      <c r="B31" s="22"/>
      <c r="C31" s="22" t="s">
        <v>474</v>
      </c>
      <c r="D31" s="66" t="s">
        <v>475</v>
      </c>
      <c r="E31" s="67" t="s">
        <v>509</v>
      </c>
      <c r="F31" s="45" t="s">
        <v>455</v>
      </c>
      <c r="G31" s="29" t="s">
        <v>456</v>
      </c>
      <c r="H31" s="45" t="s">
        <v>457</v>
      </c>
      <c r="I31" s="45" t="s">
        <v>448</v>
      </c>
      <c r="J31" s="67" t="s">
        <v>510</v>
      </c>
    </row>
    <row r="32" ht="108" customHeight="1" spans="1:10">
      <c r="A32" s="65" t="s">
        <v>339</v>
      </c>
      <c r="B32" s="22" t="s">
        <v>511</v>
      </c>
      <c r="C32" s="22"/>
      <c r="D32" s="22"/>
      <c r="E32" s="22"/>
      <c r="F32" s="22"/>
      <c r="G32" s="22"/>
      <c r="H32" s="22"/>
      <c r="I32" s="22"/>
      <c r="J32" s="22"/>
    </row>
    <row r="33" spans="1:10">
      <c r="A33" s="22"/>
      <c r="B33" s="22"/>
      <c r="C33" s="22" t="s">
        <v>442</v>
      </c>
      <c r="D33" s="66" t="s">
        <v>443</v>
      </c>
      <c r="E33" s="67" t="s">
        <v>512</v>
      </c>
      <c r="F33" s="45" t="s">
        <v>445</v>
      </c>
      <c r="G33" s="29" t="s">
        <v>49</v>
      </c>
      <c r="H33" s="45" t="s">
        <v>513</v>
      </c>
      <c r="I33" s="45" t="s">
        <v>448</v>
      </c>
      <c r="J33" s="67" t="s">
        <v>514</v>
      </c>
    </row>
    <row r="34" spans="1:10">
      <c r="A34" s="22"/>
      <c r="B34" s="22"/>
      <c r="C34" s="22" t="s">
        <v>442</v>
      </c>
      <c r="D34" s="66" t="s">
        <v>453</v>
      </c>
      <c r="E34" s="67" t="s">
        <v>515</v>
      </c>
      <c r="F34" s="45" t="s">
        <v>445</v>
      </c>
      <c r="G34" s="29" t="s">
        <v>516</v>
      </c>
      <c r="H34" s="45" t="s">
        <v>457</v>
      </c>
      <c r="I34" s="45" t="s">
        <v>448</v>
      </c>
      <c r="J34" s="67" t="s">
        <v>517</v>
      </c>
    </row>
    <row r="35" spans="1:10">
      <c r="A35" s="22"/>
      <c r="B35" s="22"/>
      <c r="C35" s="22" t="s">
        <v>442</v>
      </c>
      <c r="D35" s="66" t="s">
        <v>459</v>
      </c>
      <c r="E35" s="67" t="s">
        <v>481</v>
      </c>
      <c r="F35" s="45" t="s">
        <v>445</v>
      </c>
      <c r="G35" s="29" t="s">
        <v>482</v>
      </c>
      <c r="H35" s="45" t="s">
        <v>483</v>
      </c>
      <c r="I35" s="45" t="s">
        <v>448</v>
      </c>
      <c r="J35" s="67" t="s">
        <v>484</v>
      </c>
    </row>
    <row r="36" spans="1:10">
      <c r="A36" s="22"/>
      <c r="B36" s="22"/>
      <c r="C36" s="22" t="s">
        <v>442</v>
      </c>
      <c r="D36" s="66" t="s">
        <v>459</v>
      </c>
      <c r="E36" s="67" t="s">
        <v>518</v>
      </c>
      <c r="F36" s="45" t="s">
        <v>445</v>
      </c>
      <c r="G36" s="29" t="s">
        <v>516</v>
      </c>
      <c r="H36" s="45" t="s">
        <v>457</v>
      </c>
      <c r="I36" s="45" t="s">
        <v>448</v>
      </c>
      <c r="J36" s="67" t="s">
        <v>519</v>
      </c>
    </row>
    <row r="37" spans="1:10">
      <c r="A37" s="22"/>
      <c r="B37" s="22"/>
      <c r="C37" s="22" t="s">
        <v>465</v>
      </c>
      <c r="D37" s="66" t="s">
        <v>466</v>
      </c>
      <c r="E37" s="67" t="s">
        <v>520</v>
      </c>
      <c r="F37" s="45" t="s">
        <v>445</v>
      </c>
      <c r="G37" s="29" t="s">
        <v>521</v>
      </c>
      <c r="H37" s="45"/>
      <c r="I37" s="45" t="s">
        <v>469</v>
      </c>
      <c r="J37" s="67" t="s">
        <v>522</v>
      </c>
    </row>
    <row r="38" spans="1:10">
      <c r="A38" s="22"/>
      <c r="B38" s="22"/>
      <c r="C38" s="22" t="s">
        <v>474</v>
      </c>
      <c r="D38" s="66" t="s">
        <v>475</v>
      </c>
      <c r="E38" s="67" t="s">
        <v>523</v>
      </c>
      <c r="F38" s="45" t="s">
        <v>455</v>
      </c>
      <c r="G38" s="29" t="s">
        <v>456</v>
      </c>
      <c r="H38" s="45" t="s">
        <v>457</v>
      </c>
      <c r="I38" s="45" t="s">
        <v>448</v>
      </c>
      <c r="J38" s="67" t="s">
        <v>524</v>
      </c>
    </row>
    <row r="39" spans="1:10">
      <c r="A39" s="22"/>
      <c r="B39" s="22"/>
      <c r="C39" s="22" t="s">
        <v>474</v>
      </c>
      <c r="D39" s="66" t="s">
        <v>475</v>
      </c>
      <c r="E39" s="67" t="s">
        <v>525</v>
      </c>
      <c r="F39" s="45" t="s">
        <v>455</v>
      </c>
      <c r="G39" s="29" t="s">
        <v>456</v>
      </c>
      <c r="H39" s="45" t="s">
        <v>457</v>
      </c>
      <c r="I39" s="45" t="s">
        <v>448</v>
      </c>
      <c r="J39" s="67" t="s">
        <v>526</v>
      </c>
    </row>
    <row r="40" ht="78" customHeight="1" spans="1:10">
      <c r="A40" s="65" t="s">
        <v>380</v>
      </c>
      <c r="B40" s="22" t="s">
        <v>527</v>
      </c>
      <c r="C40" s="22"/>
      <c r="D40" s="22"/>
      <c r="E40" s="22"/>
      <c r="F40" s="22"/>
      <c r="G40" s="22"/>
      <c r="H40" s="22"/>
      <c r="I40" s="22"/>
      <c r="J40" s="22"/>
    </row>
    <row r="41" spans="1:10">
      <c r="A41" s="22"/>
      <c r="B41" s="22"/>
      <c r="C41" s="22" t="s">
        <v>442</v>
      </c>
      <c r="D41" s="66" t="s">
        <v>443</v>
      </c>
      <c r="E41" s="67" t="s">
        <v>528</v>
      </c>
      <c r="F41" s="45" t="s">
        <v>445</v>
      </c>
      <c r="G41" s="29" t="s">
        <v>529</v>
      </c>
      <c r="H41" s="45" t="s">
        <v>496</v>
      </c>
      <c r="I41" s="45" t="s">
        <v>448</v>
      </c>
      <c r="J41" s="67" t="s">
        <v>530</v>
      </c>
    </row>
    <row r="42" spans="1:10">
      <c r="A42" s="22"/>
      <c r="B42" s="22"/>
      <c r="C42" s="22" t="s">
        <v>442</v>
      </c>
      <c r="D42" s="66" t="s">
        <v>443</v>
      </c>
      <c r="E42" s="67" t="s">
        <v>531</v>
      </c>
      <c r="F42" s="45" t="s">
        <v>445</v>
      </c>
      <c r="G42" s="29" t="s">
        <v>532</v>
      </c>
      <c r="H42" s="45" t="s">
        <v>533</v>
      </c>
      <c r="I42" s="45" t="s">
        <v>448</v>
      </c>
      <c r="J42" s="67" t="s">
        <v>534</v>
      </c>
    </row>
    <row r="43" spans="1:10">
      <c r="A43" s="22"/>
      <c r="B43" s="22"/>
      <c r="C43" s="22" t="s">
        <v>442</v>
      </c>
      <c r="D43" s="66" t="s">
        <v>453</v>
      </c>
      <c r="E43" s="67" t="s">
        <v>454</v>
      </c>
      <c r="F43" s="45" t="s">
        <v>455</v>
      </c>
      <c r="G43" s="29" t="s">
        <v>456</v>
      </c>
      <c r="H43" s="45" t="s">
        <v>457</v>
      </c>
      <c r="I43" s="45" t="s">
        <v>448</v>
      </c>
      <c r="J43" s="67" t="s">
        <v>458</v>
      </c>
    </row>
    <row r="44" spans="1:10">
      <c r="A44" s="22"/>
      <c r="B44" s="22"/>
      <c r="C44" s="22" t="s">
        <v>442</v>
      </c>
      <c r="D44" s="66" t="s">
        <v>459</v>
      </c>
      <c r="E44" s="67" t="s">
        <v>460</v>
      </c>
      <c r="F44" s="45" t="s">
        <v>461</v>
      </c>
      <c r="G44" s="29" t="s">
        <v>462</v>
      </c>
      <c r="H44" s="45" t="s">
        <v>463</v>
      </c>
      <c r="I44" s="45" t="s">
        <v>448</v>
      </c>
      <c r="J44" s="67" t="s">
        <v>464</v>
      </c>
    </row>
    <row r="45" spans="1:10">
      <c r="A45" s="22"/>
      <c r="B45" s="22"/>
      <c r="C45" s="22" t="s">
        <v>465</v>
      </c>
      <c r="D45" s="66" t="s">
        <v>466</v>
      </c>
      <c r="E45" s="67" t="s">
        <v>467</v>
      </c>
      <c r="F45" s="45" t="s">
        <v>445</v>
      </c>
      <c r="G45" s="29" t="s">
        <v>468</v>
      </c>
      <c r="H45" s="45"/>
      <c r="I45" s="45" t="s">
        <v>469</v>
      </c>
      <c r="J45" s="67" t="s">
        <v>470</v>
      </c>
    </row>
    <row r="46" spans="1:10">
      <c r="A46" s="22"/>
      <c r="B46" s="22"/>
      <c r="C46" s="22" t="s">
        <v>465</v>
      </c>
      <c r="D46" s="66" t="s">
        <v>466</v>
      </c>
      <c r="E46" s="67" t="s">
        <v>471</v>
      </c>
      <c r="F46" s="45" t="s">
        <v>445</v>
      </c>
      <c r="G46" s="29" t="s">
        <v>472</v>
      </c>
      <c r="H46" s="45"/>
      <c r="I46" s="45" t="s">
        <v>469</v>
      </c>
      <c r="J46" s="67" t="s">
        <v>473</v>
      </c>
    </row>
    <row r="47" spans="1:10">
      <c r="A47" s="22"/>
      <c r="B47" s="22"/>
      <c r="C47" s="22" t="s">
        <v>474</v>
      </c>
      <c r="D47" s="66" t="s">
        <v>475</v>
      </c>
      <c r="E47" s="67" t="s">
        <v>476</v>
      </c>
      <c r="F47" s="45" t="s">
        <v>455</v>
      </c>
      <c r="G47" s="29" t="s">
        <v>456</v>
      </c>
      <c r="H47" s="45" t="s">
        <v>457</v>
      </c>
      <c r="I47" s="45" t="s">
        <v>448</v>
      </c>
      <c r="J47" s="67" t="s">
        <v>477</v>
      </c>
    </row>
    <row r="48" ht="227" customHeight="1" spans="1:10">
      <c r="A48" s="65" t="s">
        <v>394</v>
      </c>
      <c r="B48" s="22" t="s">
        <v>535</v>
      </c>
      <c r="C48" s="22"/>
      <c r="D48" s="22"/>
      <c r="E48" s="22"/>
      <c r="F48" s="22"/>
      <c r="G48" s="22"/>
      <c r="H48" s="22"/>
      <c r="I48" s="22"/>
      <c r="J48" s="22"/>
    </row>
    <row r="49" spans="1:10">
      <c r="A49" s="22"/>
      <c r="B49" s="22"/>
      <c r="C49" s="22" t="s">
        <v>442</v>
      </c>
      <c r="D49" s="66" t="s">
        <v>443</v>
      </c>
      <c r="E49" s="67" t="s">
        <v>536</v>
      </c>
      <c r="F49" s="45" t="s">
        <v>445</v>
      </c>
      <c r="G49" s="29" t="s">
        <v>482</v>
      </c>
      <c r="H49" s="45" t="s">
        <v>537</v>
      </c>
      <c r="I49" s="45" t="s">
        <v>448</v>
      </c>
      <c r="J49" s="67" t="s">
        <v>538</v>
      </c>
    </row>
    <row r="50" spans="1:10">
      <c r="A50" s="22"/>
      <c r="B50" s="22"/>
      <c r="C50" s="22" t="s">
        <v>442</v>
      </c>
      <c r="D50" s="66" t="s">
        <v>453</v>
      </c>
      <c r="E50" s="67" t="s">
        <v>539</v>
      </c>
      <c r="F50" s="45" t="s">
        <v>455</v>
      </c>
      <c r="G50" s="29" t="s">
        <v>456</v>
      </c>
      <c r="H50" s="45" t="s">
        <v>457</v>
      </c>
      <c r="I50" s="45" t="s">
        <v>448</v>
      </c>
      <c r="J50" s="67" t="s">
        <v>540</v>
      </c>
    </row>
    <row r="51" spans="1:10">
      <c r="A51" s="22"/>
      <c r="B51" s="22"/>
      <c r="C51" s="22" t="s">
        <v>442</v>
      </c>
      <c r="D51" s="66" t="s">
        <v>453</v>
      </c>
      <c r="E51" s="67" t="s">
        <v>541</v>
      </c>
      <c r="F51" s="45" t="s">
        <v>445</v>
      </c>
      <c r="G51" s="29" t="s">
        <v>516</v>
      </c>
      <c r="H51" s="45" t="s">
        <v>457</v>
      </c>
      <c r="I51" s="45" t="s">
        <v>448</v>
      </c>
      <c r="J51" s="67" t="s">
        <v>542</v>
      </c>
    </row>
    <row r="52" spans="1:10">
      <c r="A52" s="22"/>
      <c r="B52" s="22"/>
      <c r="C52" s="22" t="s">
        <v>442</v>
      </c>
      <c r="D52" s="66" t="s">
        <v>459</v>
      </c>
      <c r="E52" s="67" t="s">
        <v>481</v>
      </c>
      <c r="F52" s="45" t="s">
        <v>445</v>
      </c>
      <c r="G52" s="29" t="s">
        <v>482</v>
      </c>
      <c r="H52" s="45" t="s">
        <v>483</v>
      </c>
      <c r="I52" s="45" t="s">
        <v>448</v>
      </c>
      <c r="J52" s="67" t="s">
        <v>484</v>
      </c>
    </row>
    <row r="53" spans="1:10">
      <c r="A53" s="22"/>
      <c r="B53" s="22"/>
      <c r="C53" s="22" t="s">
        <v>442</v>
      </c>
      <c r="D53" s="66" t="s">
        <v>459</v>
      </c>
      <c r="E53" s="67" t="s">
        <v>543</v>
      </c>
      <c r="F53" s="45" t="s">
        <v>445</v>
      </c>
      <c r="G53" s="29" t="s">
        <v>544</v>
      </c>
      <c r="H53" s="45" t="s">
        <v>545</v>
      </c>
      <c r="I53" s="45" t="s">
        <v>448</v>
      </c>
      <c r="J53" s="67" t="s">
        <v>546</v>
      </c>
    </row>
    <row r="54" spans="1:10">
      <c r="A54" s="22"/>
      <c r="B54" s="22"/>
      <c r="C54" s="22" t="s">
        <v>465</v>
      </c>
      <c r="D54" s="66" t="s">
        <v>466</v>
      </c>
      <c r="E54" s="67" t="s">
        <v>547</v>
      </c>
      <c r="F54" s="45" t="s">
        <v>445</v>
      </c>
      <c r="G54" s="29" t="s">
        <v>548</v>
      </c>
      <c r="H54" s="45"/>
      <c r="I54" s="45" t="s">
        <v>469</v>
      </c>
      <c r="J54" s="67" t="s">
        <v>549</v>
      </c>
    </row>
    <row r="55" spans="1:10">
      <c r="A55" s="22"/>
      <c r="B55" s="22"/>
      <c r="C55" s="22" t="s">
        <v>474</v>
      </c>
      <c r="D55" s="66" t="s">
        <v>475</v>
      </c>
      <c r="E55" s="67" t="s">
        <v>550</v>
      </c>
      <c r="F55" s="45" t="s">
        <v>455</v>
      </c>
      <c r="G55" s="29" t="s">
        <v>551</v>
      </c>
      <c r="H55" s="45" t="s">
        <v>457</v>
      </c>
      <c r="I55" s="45" t="s">
        <v>448</v>
      </c>
      <c r="J55" s="67" t="s">
        <v>552</v>
      </c>
    </row>
    <row r="56" ht="293" customHeight="1" spans="1:10">
      <c r="A56" s="65" t="s">
        <v>364</v>
      </c>
      <c r="B56" s="22" t="s">
        <v>553</v>
      </c>
      <c r="C56" s="22"/>
      <c r="D56" s="22"/>
      <c r="E56" s="22"/>
      <c r="F56" s="22"/>
      <c r="G56" s="22"/>
      <c r="H56" s="22"/>
      <c r="I56" s="22"/>
      <c r="J56" s="22"/>
    </row>
    <row r="57" spans="1:10">
      <c r="A57" s="22"/>
      <c r="B57" s="22"/>
      <c r="C57" s="22" t="s">
        <v>442</v>
      </c>
      <c r="D57" s="66" t="s">
        <v>443</v>
      </c>
      <c r="E57" s="67" t="s">
        <v>554</v>
      </c>
      <c r="F57" s="45" t="s">
        <v>445</v>
      </c>
      <c r="G57" s="29" t="s">
        <v>555</v>
      </c>
      <c r="H57" s="45" t="s">
        <v>513</v>
      </c>
      <c r="I57" s="45" t="s">
        <v>448</v>
      </c>
      <c r="J57" s="67" t="s">
        <v>556</v>
      </c>
    </row>
    <row r="58" spans="1:10">
      <c r="A58" s="22"/>
      <c r="B58" s="22"/>
      <c r="C58" s="22" t="s">
        <v>442</v>
      </c>
      <c r="D58" s="66" t="s">
        <v>453</v>
      </c>
      <c r="E58" s="67" t="s">
        <v>539</v>
      </c>
      <c r="F58" s="45" t="s">
        <v>455</v>
      </c>
      <c r="G58" s="29" t="s">
        <v>456</v>
      </c>
      <c r="H58" s="45" t="s">
        <v>457</v>
      </c>
      <c r="I58" s="45" t="s">
        <v>448</v>
      </c>
      <c r="J58" s="67" t="s">
        <v>540</v>
      </c>
    </row>
    <row r="59" spans="1:10">
      <c r="A59" s="22"/>
      <c r="B59" s="22"/>
      <c r="C59" s="22" t="s">
        <v>442</v>
      </c>
      <c r="D59" s="66" t="s">
        <v>459</v>
      </c>
      <c r="E59" s="67" t="s">
        <v>481</v>
      </c>
      <c r="F59" s="45" t="s">
        <v>445</v>
      </c>
      <c r="G59" s="29" t="s">
        <v>482</v>
      </c>
      <c r="H59" s="45" t="s">
        <v>483</v>
      </c>
      <c r="I59" s="45" t="s">
        <v>448</v>
      </c>
      <c r="J59" s="67" t="s">
        <v>484</v>
      </c>
    </row>
    <row r="60" spans="1:10">
      <c r="A60" s="22"/>
      <c r="B60" s="22"/>
      <c r="C60" s="22" t="s">
        <v>442</v>
      </c>
      <c r="D60" s="66" t="s">
        <v>459</v>
      </c>
      <c r="E60" s="67" t="s">
        <v>460</v>
      </c>
      <c r="F60" s="45" t="s">
        <v>461</v>
      </c>
      <c r="G60" s="29" t="s">
        <v>462</v>
      </c>
      <c r="H60" s="45" t="s">
        <v>463</v>
      </c>
      <c r="I60" s="45" t="s">
        <v>448</v>
      </c>
      <c r="J60" s="67" t="s">
        <v>464</v>
      </c>
    </row>
    <row r="61" spans="1:10">
      <c r="A61" s="22"/>
      <c r="B61" s="22"/>
      <c r="C61" s="22" t="s">
        <v>465</v>
      </c>
      <c r="D61" s="66" t="s">
        <v>466</v>
      </c>
      <c r="E61" s="67" t="s">
        <v>557</v>
      </c>
      <c r="F61" s="45" t="s">
        <v>445</v>
      </c>
      <c r="G61" s="29" t="s">
        <v>558</v>
      </c>
      <c r="H61" s="45"/>
      <c r="I61" s="45" t="s">
        <v>469</v>
      </c>
      <c r="J61" s="67" t="s">
        <v>559</v>
      </c>
    </row>
    <row r="62" spans="1:10">
      <c r="A62" s="22"/>
      <c r="B62" s="22"/>
      <c r="C62" s="22" t="s">
        <v>465</v>
      </c>
      <c r="D62" s="66" t="s">
        <v>466</v>
      </c>
      <c r="E62" s="67" t="s">
        <v>560</v>
      </c>
      <c r="F62" s="45" t="s">
        <v>445</v>
      </c>
      <c r="G62" s="29" t="s">
        <v>561</v>
      </c>
      <c r="H62" s="45"/>
      <c r="I62" s="45" t="s">
        <v>469</v>
      </c>
      <c r="J62" s="67" t="s">
        <v>562</v>
      </c>
    </row>
    <row r="63" spans="1:10">
      <c r="A63" s="22"/>
      <c r="B63" s="22"/>
      <c r="C63" s="22" t="s">
        <v>474</v>
      </c>
      <c r="D63" s="66" t="s">
        <v>475</v>
      </c>
      <c r="E63" s="67" t="s">
        <v>491</v>
      </c>
      <c r="F63" s="45" t="s">
        <v>455</v>
      </c>
      <c r="G63" s="29" t="s">
        <v>456</v>
      </c>
      <c r="H63" s="45" t="s">
        <v>457</v>
      </c>
      <c r="I63" s="45" t="s">
        <v>448</v>
      </c>
      <c r="J63" s="67" t="s">
        <v>492</v>
      </c>
    </row>
    <row r="64" ht="111" customHeight="1" spans="1:10">
      <c r="A64" s="65" t="s">
        <v>382</v>
      </c>
      <c r="B64" s="22" t="s">
        <v>563</v>
      </c>
      <c r="C64" s="22"/>
      <c r="D64" s="22"/>
      <c r="E64" s="22"/>
      <c r="F64" s="22"/>
      <c r="G64" s="22"/>
      <c r="H64" s="22"/>
      <c r="I64" s="22"/>
      <c r="J64" s="22"/>
    </row>
    <row r="65" spans="1:10">
      <c r="A65" s="22"/>
      <c r="B65" s="22"/>
      <c r="C65" s="22" t="s">
        <v>442</v>
      </c>
      <c r="D65" s="66" t="s">
        <v>443</v>
      </c>
      <c r="E65" s="67" t="s">
        <v>564</v>
      </c>
      <c r="F65" s="45" t="s">
        <v>445</v>
      </c>
      <c r="G65" s="29" t="s">
        <v>565</v>
      </c>
      <c r="H65" s="45" t="s">
        <v>566</v>
      </c>
      <c r="I65" s="45" t="s">
        <v>448</v>
      </c>
      <c r="J65" s="67" t="s">
        <v>567</v>
      </c>
    </row>
    <row r="66" spans="1:10">
      <c r="A66" s="22"/>
      <c r="B66" s="22"/>
      <c r="C66" s="22" t="s">
        <v>442</v>
      </c>
      <c r="D66" s="66" t="s">
        <v>443</v>
      </c>
      <c r="E66" s="67" t="s">
        <v>568</v>
      </c>
      <c r="F66" s="45" t="s">
        <v>445</v>
      </c>
      <c r="G66" s="29" t="s">
        <v>569</v>
      </c>
      <c r="H66" s="45" t="s">
        <v>566</v>
      </c>
      <c r="I66" s="45" t="s">
        <v>448</v>
      </c>
      <c r="J66" s="67" t="s">
        <v>570</v>
      </c>
    </row>
    <row r="67" spans="1:10">
      <c r="A67" s="22"/>
      <c r="B67" s="22"/>
      <c r="C67" s="22" t="s">
        <v>442</v>
      </c>
      <c r="D67" s="66" t="s">
        <v>453</v>
      </c>
      <c r="E67" s="67" t="s">
        <v>454</v>
      </c>
      <c r="F67" s="45" t="s">
        <v>455</v>
      </c>
      <c r="G67" s="29" t="s">
        <v>456</v>
      </c>
      <c r="H67" s="45" t="s">
        <v>457</v>
      </c>
      <c r="I67" s="45" t="s">
        <v>448</v>
      </c>
      <c r="J67" s="67" t="s">
        <v>458</v>
      </c>
    </row>
    <row r="68" spans="1:10">
      <c r="A68" s="22"/>
      <c r="B68" s="22"/>
      <c r="C68" s="22" t="s">
        <v>442</v>
      </c>
      <c r="D68" s="66" t="s">
        <v>459</v>
      </c>
      <c r="E68" s="67" t="s">
        <v>460</v>
      </c>
      <c r="F68" s="45" t="s">
        <v>461</v>
      </c>
      <c r="G68" s="29" t="s">
        <v>462</v>
      </c>
      <c r="H68" s="45" t="s">
        <v>463</v>
      </c>
      <c r="I68" s="45" t="s">
        <v>448</v>
      </c>
      <c r="J68" s="67" t="s">
        <v>464</v>
      </c>
    </row>
    <row r="69" spans="1:10">
      <c r="A69" s="22"/>
      <c r="B69" s="22"/>
      <c r="C69" s="22" t="s">
        <v>465</v>
      </c>
      <c r="D69" s="66" t="s">
        <v>466</v>
      </c>
      <c r="E69" s="67" t="s">
        <v>571</v>
      </c>
      <c r="F69" s="45" t="s">
        <v>445</v>
      </c>
      <c r="G69" s="29" t="s">
        <v>572</v>
      </c>
      <c r="H69" s="45"/>
      <c r="I69" s="45" t="s">
        <v>469</v>
      </c>
      <c r="J69" s="67" t="s">
        <v>573</v>
      </c>
    </row>
    <row r="70" spans="1:10">
      <c r="A70" s="22"/>
      <c r="B70" s="22"/>
      <c r="C70" s="22" t="s">
        <v>465</v>
      </c>
      <c r="D70" s="66" t="s">
        <v>466</v>
      </c>
      <c r="E70" s="67" t="s">
        <v>574</v>
      </c>
      <c r="F70" s="45" t="s">
        <v>445</v>
      </c>
      <c r="G70" s="29" t="s">
        <v>575</v>
      </c>
      <c r="H70" s="45"/>
      <c r="I70" s="45" t="s">
        <v>469</v>
      </c>
      <c r="J70" s="67" t="s">
        <v>576</v>
      </c>
    </row>
    <row r="71" spans="1:10">
      <c r="A71" s="22"/>
      <c r="B71" s="22"/>
      <c r="C71" s="22" t="s">
        <v>474</v>
      </c>
      <c r="D71" s="66" t="s">
        <v>475</v>
      </c>
      <c r="E71" s="67" t="s">
        <v>476</v>
      </c>
      <c r="F71" s="45" t="s">
        <v>455</v>
      </c>
      <c r="G71" s="29" t="s">
        <v>456</v>
      </c>
      <c r="H71" s="45" t="s">
        <v>457</v>
      </c>
      <c r="I71" s="45" t="s">
        <v>448</v>
      </c>
      <c r="J71" s="67" t="s">
        <v>477</v>
      </c>
    </row>
    <row r="72" ht="221" customHeight="1" spans="1:10">
      <c r="A72" s="65" t="s">
        <v>388</v>
      </c>
      <c r="B72" s="22" t="s">
        <v>577</v>
      </c>
      <c r="C72" s="22"/>
      <c r="D72" s="22"/>
      <c r="E72" s="22"/>
      <c r="F72" s="22"/>
      <c r="G72" s="22"/>
      <c r="H72" s="22"/>
      <c r="I72" s="22"/>
      <c r="J72" s="22"/>
    </row>
    <row r="73" spans="1:10">
      <c r="A73" s="22"/>
      <c r="B73" s="22"/>
      <c r="C73" s="22" t="s">
        <v>442</v>
      </c>
      <c r="D73" s="66" t="s">
        <v>443</v>
      </c>
      <c r="E73" s="67" t="s">
        <v>578</v>
      </c>
      <c r="F73" s="45" t="s">
        <v>445</v>
      </c>
      <c r="G73" s="29" t="s">
        <v>51</v>
      </c>
      <c r="H73" s="45" t="s">
        <v>537</v>
      </c>
      <c r="I73" s="45" t="s">
        <v>448</v>
      </c>
      <c r="J73" s="67" t="s">
        <v>579</v>
      </c>
    </row>
    <row r="74" spans="1:10">
      <c r="A74" s="22"/>
      <c r="B74" s="22"/>
      <c r="C74" s="22" t="s">
        <v>442</v>
      </c>
      <c r="D74" s="66" t="s">
        <v>443</v>
      </c>
      <c r="E74" s="67" t="s">
        <v>580</v>
      </c>
      <c r="F74" s="45" t="s">
        <v>445</v>
      </c>
      <c r="G74" s="29" t="s">
        <v>446</v>
      </c>
      <c r="H74" s="45" t="s">
        <v>513</v>
      </c>
      <c r="I74" s="45" t="s">
        <v>448</v>
      </c>
      <c r="J74" s="67" t="s">
        <v>581</v>
      </c>
    </row>
    <row r="75" spans="1:10">
      <c r="A75" s="22"/>
      <c r="B75" s="22"/>
      <c r="C75" s="22" t="s">
        <v>442</v>
      </c>
      <c r="D75" s="66" t="s">
        <v>453</v>
      </c>
      <c r="E75" s="67" t="s">
        <v>582</v>
      </c>
      <c r="F75" s="45" t="s">
        <v>455</v>
      </c>
      <c r="G75" s="29" t="s">
        <v>551</v>
      </c>
      <c r="H75" s="45" t="s">
        <v>457</v>
      </c>
      <c r="I75" s="45" t="s">
        <v>448</v>
      </c>
      <c r="J75" s="67" t="s">
        <v>583</v>
      </c>
    </row>
    <row r="76" spans="1:10">
      <c r="A76" s="22"/>
      <c r="B76" s="22"/>
      <c r="C76" s="22" t="s">
        <v>442</v>
      </c>
      <c r="D76" s="66" t="s">
        <v>459</v>
      </c>
      <c r="E76" s="67" t="s">
        <v>460</v>
      </c>
      <c r="F76" s="45" t="s">
        <v>461</v>
      </c>
      <c r="G76" s="29" t="s">
        <v>462</v>
      </c>
      <c r="H76" s="45" t="s">
        <v>463</v>
      </c>
      <c r="I76" s="45" t="s">
        <v>448</v>
      </c>
      <c r="J76" s="67" t="s">
        <v>464</v>
      </c>
    </row>
    <row r="77" spans="1:10">
      <c r="A77" s="22"/>
      <c r="B77" s="22"/>
      <c r="C77" s="22" t="s">
        <v>465</v>
      </c>
      <c r="D77" s="66" t="s">
        <v>466</v>
      </c>
      <c r="E77" s="67" t="s">
        <v>584</v>
      </c>
      <c r="F77" s="45" t="s">
        <v>445</v>
      </c>
      <c r="G77" s="29" t="s">
        <v>585</v>
      </c>
      <c r="H77" s="45"/>
      <c r="I77" s="45" t="s">
        <v>469</v>
      </c>
      <c r="J77" s="67" t="s">
        <v>586</v>
      </c>
    </row>
    <row r="78" spans="1:10">
      <c r="A78" s="22"/>
      <c r="B78" s="22"/>
      <c r="C78" s="22" t="s">
        <v>465</v>
      </c>
      <c r="D78" s="66" t="s">
        <v>466</v>
      </c>
      <c r="E78" s="67" t="s">
        <v>587</v>
      </c>
      <c r="F78" s="45" t="s">
        <v>445</v>
      </c>
      <c r="G78" s="29" t="s">
        <v>588</v>
      </c>
      <c r="H78" s="45"/>
      <c r="I78" s="45" t="s">
        <v>469</v>
      </c>
      <c r="J78" s="67" t="s">
        <v>589</v>
      </c>
    </row>
    <row r="79" ht="36" spans="1:10">
      <c r="A79" s="22"/>
      <c r="B79" s="22"/>
      <c r="C79" s="22" t="s">
        <v>474</v>
      </c>
      <c r="D79" s="66" t="s">
        <v>475</v>
      </c>
      <c r="E79" s="67" t="s">
        <v>476</v>
      </c>
      <c r="F79" s="45" t="s">
        <v>455</v>
      </c>
      <c r="G79" s="29" t="s">
        <v>551</v>
      </c>
      <c r="H79" s="45" t="s">
        <v>457</v>
      </c>
      <c r="I79" s="45" t="s">
        <v>448</v>
      </c>
      <c r="J79" s="67" t="s">
        <v>590</v>
      </c>
    </row>
    <row r="80" ht="287" customHeight="1" spans="1:10">
      <c r="A80" s="65" t="s">
        <v>386</v>
      </c>
      <c r="B80" s="22" t="s">
        <v>591</v>
      </c>
      <c r="C80" s="22"/>
      <c r="D80" s="22"/>
      <c r="E80" s="22"/>
      <c r="F80" s="22"/>
      <c r="G80" s="22"/>
      <c r="H80" s="22"/>
      <c r="I80" s="22"/>
      <c r="J80" s="22"/>
    </row>
    <row r="81" spans="1:10">
      <c r="A81" s="22"/>
      <c r="B81" s="22"/>
      <c r="C81" s="22" t="s">
        <v>442</v>
      </c>
      <c r="D81" s="66" t="s">
        <v>443</v>
      </c>
      <c r="E81" s="67" t="s">
        <v>592</v>
      </c>
      <c r="F81" s="45" t="s">
        <v>445</v>
      </c>
      <c r="G81" s="29" t="s">
        <v>593</v>
      </c>
      <c r="H81" s="45" t="s">
        <v>513</v>
      </c>
      <c r="I81" s="45" t="s">
        <v>448</v>
      </c>
      <c r="J81" s="67" t="s">
        <v>594</v>
      </c>
    </row>
    <row r="82" spans="1:10">
      <c r="A82" s="22"/>
      <c r="B82" s="22"/>
      <c r="C82" s="22" t="s">
        <v>442</v>
      </c>
      <c r="D82" s="66" t="s">
        <v>443</v>
      </c>
      <c r="E82" s="67" t="s">
        <v>595</v>
      </c>
      <c r="F82" s="45" t="s">
        <v>445</v>
      </c>
      <c r="G82" s="29" t="s">
        <v>596</v>
      </c>
      <c r="H82" s="45" t="s">
        <v>513</v>
      </c>
      <c r="I82" s="45" t="s">
        <v>448</v>
      </c>
      <c r="J82" s="67" t="s">
        <v>597</v>
      </c>
    </row>
    <row r="83" spans="1:10">
      <c r="A83" s="22"/>
      <c r="B83" s="22"/>
      <c r="C83" s="22" t="s">
        <v>442</v>
      </c>
      <c r="D83" s="66" t="s">
        <v>443</v>
      </c>
      <c r="E83" s="67" t="s">
        <v>598</v>
      </c>
      <c r="F83" s="45" t="s">
        <v>445</v>
      </c>
      <c r="G83" s="29" t="s">
        <v>599</v>
      </c>
      <c r="H83" s="45" t="s">
        <v>513</v>
      </c>
      <c r="I83" s="45" t="s">
        <v>448</v>
      </c>
      <c r="J83" s="67" t="s">
        <v>600</v>
      </c>
    </row>
    <row r="84" spans="1:10">
      <c r="A84" s="22"/>
      <c r="B84" s="22"/>
      <c r="C84" s="22" t="s">
        <v>442</v>
      </c>
      <c r="D84" s="66" t="s">
        <v>453</v>
      </c>
      <c r="E84" s="67" t="s">
        <v>601</v>
      </c>
      <c r="F84" s="45" t="s">
        <v>445</v>
      </c>
      <c r="G84" s="29" t="s">
        <v>516</v>
      </c>
      <c r="H84" s="45" t="s">
        <v>457</v>
      </c>
      <c r="I84" s="45" t="s">
        <v>448</v>
      </c>
      <c r="J84" s="67" t="s">
        <v>602</v>
      </c>
    </row>
    <row r="85" spans="1:10">
      <c r="A85" s="22"/>
      <c r="B85" s="22"/>
      <c r="C85" s="22" t="s">
        <v>442</v>
      </c>
      <c r="D85" s="66" t="s">
        <v>459</v>
      </c>
      <c r="E85" s="67" t="s">
        <v>481</v>
      </c>
      <c r="F85" s="45" t="s">
        <v>445</v>
      </c>
      <c r="G85" s="29" t="s">
        <v>482</v>
      </c>
      <c r="H85" s="45" t="s">
        <v>483</v>
      </c>
      <c r="I85" s="45" t="s">
        <v>448</v>
      </c>
      <c r="J85" s="67" t="s">
        <v>484</v>
      </c>
    </row>
    <row r="86" spans="1:10">
      <c r="A86" s="22"/>
      <c r="B86" s="22"/>
      <c r="C86" s="22" t="s">
        <v>465</v>
      </c>
      <c r="D86" s="66" t="s">
        <v>466</v>
      </c>
      <c r="E86" s="67" t="s">
        <v>603</v>
      </c>
      <c r="F86" s="45" t="s">
        <v>445</v>
      </c>
      <c r="G86" s="29" t="s">
        <v>604</v>
      </c>
      <c r="H86" s="45"/>
      <c r="I86" s="45" t="s">
        <v>469</v>
      </c>
      <c r="J86" s="67" t="s">
        <v>605</v>
      </c>
    </row>
    <row r="87" ht="24" spans="1:10">
      <c r="A87" s="22"/>
      <c r="B87" s="22"/>
      <c r="C87" s="22" t="s">
        <v>474</v>
      </c>
      <c r="D87" s="66" t="s">
        <v>475</v>
      </c>
      <c r="E87" s="67" t="s">
        <v>606</v>
      </c>
      <c r="F87" s="45" t="s">
        <v>455</v>
      </c>
      <c r="G87" s="29" t="s">
        <v>456</v>
      </c>
      <c r="H87" s="45" t="s">
        <v>457</v>
      </c>
      <c r="I87" s="45" t="s">
        <v>448</v>
      </c>
      <c r="J87" s="67" t="s">
        <v>607</v>
      </c>
    </row>
    <row r="88" ht="166" customHeight="1" spans="1:10">
      <c r="A88" s="65" t="s">
        <v>362</v>
      </c>
      <c r="B88" s="22" t="s">
        <v>608</v>
      </c>
      <c r="C88" s="22"/>
      <c r="D88" s="22"/>
      <c r="E88" s="22"/>
      <c r="F88" s="22"/>
      <c r="G88" s="22"/>
      <c r="H88" s="22"/>
      <c r="I88" s="22"/>
      <c r="J88" s="22"/>
    </row>
    <row r="89" spans="1:10">
      <c r="A89" s="22"/>
      <c r="B89" s="22"/>
      <c r="C89" s="22" t="s">
        <v>442</v>
      </c>
      <c r="D89" s="66" t="s">
        <v>443</v>
      </c>
      <c r="E89" s="67" t="s">
        <v>609</v>
      </c>
      <c r="F89" s="45" t="s">
        <v>445</v>
      </c>
      <c r="G89" s="29" t="s">
        <v>610</v>
      </c>
      <c r="H89" s="45" t="s">
        <v>447</v>
      </c>
      <c r="I89" s="45" t="s">
        <v>448</v>
      </c>
      <c r="J89" s="67" t="s">
        <v>611</v>
      </c>
    </row>
    <row r="90" spans="1:10">
      <c r="A90" s="22"/>
      <c r="B90" s="22"/>
      <c r="C90" s="22" t="s">
        <v>442</v>
      </c>
      <c r="D90" s="66" t="s">
        <v>443</v>
      </c>
      <c r="E90" s="67" t="s">
        <v>612</v>
      </c>
      <c r="F90" s="45" t="s">
        <v>445</v>
      </c>
      <c r="G90" s="29" t="s">
        <v>613</v>
      </c>
      <c r="H90" s="45" t="s">
        <v>447</v>
      </c>
      <c r="I90" s="45" t="s">
        <v>448</v>
      </c>
      <c r="J90" s="67" t="s">
        <v>614</v>
      </c>
    </row>
    <row r="91" spans="1:10">
      <c r="A91" s="22"/>
      <c r="B91" s="22"/>
      <c r="C91" s="22" t="s">
        <v>442</v>
      </c>
      <c r="D91" s="66" t="s">
        <v>453</v>
      </c>
      <c r="E91" s="67" t="s">
        <v>582</v>
      </c>
      <c r="F91" s="45" t="s">
        <v>455</v>
      </c>
      <c r="G91" s="29" t="s">
        <v>456</v>
      </c>
      <c r="H91" s="45" t="s">
        <v>457</v>
      </c>
      <c r="I91" s="45" t="s">
        <v>448</v>
      </c>
      <c r="J91" s="67" t="s">
        <v>583</v>
      </c>
    </row>
    <row r="92" spans="1:10">
      <c r="A92" s="22"/>
      <c r="B92" s="22"/>
      <c r="C92" s="22" t="s">
        <v>442</v>
      </c>
      <c r="D92" s="66" t="s">
        <v>459</v>
      </c>
      <c r="E92" s="67" t="s">
        <v>615</v>
      </c>
      <c r="F92" s="45" t="s">
        <v>445</v>
      </c>
      <c r="G92" s="29" t="s">
        <v>49</v>
      </c>
      <c r="H92" s="45" t="s">
        <v>463</v>
      </c>
      <c r="I92" s="45" t="s">
        <v>448</v>
      </c>
      <c r="J92" s="67" t="s">
        <v>616</v>
      </c>
    </row>
    <row r="93" spans="1:10">
      <c r="A93" s="22"/>
      <c r="B93" s="22"/>
      <c r="C93" s="22" t="s">
        <v>442</v>
      </c>
      <c r="D93" s="66" t="s">
        <v>459</v>
      </c>
      <c r="E93" s="67" t="s">
        <v>460</v>
      </c>
      <c r="F93" s="45" t="s">
        <v>461</v>
      </c>
      <c r="G93" s="29" t="s">
        <v>462</v>
      </c>
      <c r="H93" s="45" t="s">
        <v>463</v>
      </c>
      <c r="I93" s="45" t="s">
        <v>448</v>
      </c>
      <c r="J93" s="67" t="s">
        <v>464</v>
      </c>
    </row>
    <row r="94" spans="1:10">
      <c r="A94" s="22"/>
      <c r="B94" s="22"/>
      <c r="C94" s="22" t="s">
        <v>465</v>
      </c>
      <c r="D94" s="66" t="s">
        <v>466</v>
      </c>
      <c r="E94" s="67" t="s">
        <v>617</v>
      </c>
      <c r="F94" s="45" t="s">
        <v>445</v>
      </c>
      <c r="G94" s="29" t="s">
        <v>521</v>
      </c>
      <c r="H94" s="45"/>
      <c r="I94" s="45" t="s">
        <v>469</v>
      </c>
      <c r="J94" s="67" t="s">
        <v>618</v>
      </c>
    </row>
    <row r="95" spans="1:10">
      <c r="A95" s="22"/>
      <c r="B95" s="22"/>
      <c r="C95" s="22" t="s">
        <v>474</v>
      </c>
      <c r="D95" s="66" t="s">
        <v>475</v>
      </c>
      <c r="E95" s="67" t="s">
        <v>476</v>
      </c>
      <c r="F95" s="45" t="s">
        <v>455</v>
      </c>
      <c r="G95" s="29" t="s">
        <v>551</v>
      </c>
      <c r="H95" s="45" t="s">
        <v>457</v>
      </c>
      <c r="I95" s="45" t="s">
        <v>448</v>
      </c>
      <c r="J95" s="67" t="s">
        <v>477</v>
      </c>
    </row>
    <row r="96" ht="202" customHeight="1" spans="1:10">
      <c r="A96" s="65" t="s">
        <v>332</v>
      </c>
      <c r="B96" s="22" t="s">
        <v>619</v>
      </c>
      <c r="C96" s="22"/>
      <c r="D96" s="22"/>
      <c r="E96" s="22"/>
      <c r="F96" s="22"/>
      <c r="G96" s="22"/>
      <c r="H96" s="22"/>
      <c r="I96" s="22"/>
      <c r="J96" s="22"/>
    </row>
    <row r="97" spans="1:10">
      <c r="A97" s="22"/>
      <c r="B97" s="22"/>
      <c r="C97" s="22" t="s">
        <v>442</v>
      </c>
      <c r="D97" s="66" t="s">
        <v>443</v>
      </c>
      <c r="E97" s="67" t="s">
        <v>620</v>
      </c>
      <c r="F97" s="45" t="s">
        <v>445</v>
      </c>
      <c r="G97" s="29" t="s">
        <v>613</v>
      </c>
      <c r="H97" s="45" t="s">
        <v>513</v>
      </c>
      <c r="I97" s="45" t="s">
        <v>448</v>
      </c>
      <c r="J97" s="67" t="s">
        <v>621</v>
      </c>
    </row>
    <row r="98" spans="1:10">
      <c r="A98" s="22"/>
      <c r="B98" s="22"/>
      <c r="C98" s="22" t="s">
        <v>442</v>
      </c>
      <c r="D98" s="66" t="s">
        <v>443</v>
      </c>
      <c r="E98" s="67" t="s">
        <v>622</v>
      </c>
      <c r="F98" s="45" t="s">
        <v>445</v>
      </c>
      <c r="G98" s="29" t="s">
        <v>623</v>
      </c>
      <c r="H98" s="45" t="s">
        <v>513</v>
      </c>
      <c r="I98" s="45" t="s">
        <v>448</v>
      </c>
      <c r="J98" s="67" t="s">
        <v>621</v>
      </c>
    </row>
    <row r="99" spans="1:10">
      <c r="A99" s="22"/>
      <c r="B99" s="22"/>
      <c r="C99" s="22" t="s">
        <v>442</v>
      </c>
      <c r="D99" s="66" t="s">
        <v>443</v>
      </c>
      <c r="E99" s="67" t="s">
        <v>624</v>
      </c>
      <c r="F99" s="45" t="s">
        <v>445</v>
      </c>
      <c r="G99" s="29" t="s">
        <v>596</v>
      </c>
      <c r="H99" s="45" t="s">
        <v>513</v>
      </c>
      <c r="I99" s="45" t="s">
        <v>448</v>
      </c>
      <c r="J99" s="67" t="s">
        <v>621</v>
      </c>
    </row>
    <row r="100" spans="1:10">
      <c r="A100" s="22"/>
      <c r="B100" s="22"/>
      <c r="C100" s="22" t="s">
        <v>442</v>
      </c>
      <c r="D100" s="66" t="s">
        <v>453</v>
      </c>
      <c r="E100" s="67" t="s">
        <v>601</v>
      </c>
      <c r="F100" s="45" t="s">
        <v>445</v>
      </c>
      <c r="G100" s="29" t="s">
        <v>516</v>
      </c>
      <c r="H100" s="45" t="s">
        <v>457</v>
      </c>
      <c r="I100" s="45" t="s">
        <v>448</v>
      </c>
      <c r="J100" s="67" t="s">
        <v>602</v>
      </c>
    </row>
    <row r="101" spans="1:10">
      <c r="A101" s="22"/>
      <c r="B101" s="22"/>
      <c r="C101" s="22" t="s">
        <v>442</v>
      </c>
      <c r="D101" s="66" t="s">
        <v>459</v>
      </c>
      <c r="E101" s="67" t="s">
        <v>481</v>
      </c>
      <c r="F101" s="45" t="s">
        <v>445</v>
      </c>
      <c r="G101" s="29" t="s">
        <v>482</v>
      </c>
      <c r="H101" s="45" t="s">
        <v>483</v>
      </c>
      <c r="I101" s="45" t="s">
        <v>448</v>
      </c>
      <c r="J101" s="67" t="s">
        <v>484</v>
      </c>
    </row>
    <row r="102" spans="1:10">
      <c r="A102" s="22"/>
      <c r="B102" s="22"/>
      <c r="C102" s="22" t="s">
        <v>465</v>
      </c>
      <c r="D102" s="66" t="s">
        <v>466</v>
      </c>
      <c r="E102" s="67" t="s">
        <v>603</v>
      </c>
      <c r="F102" s="45" t="s">
        <v>445</v>
      </c>
      <c r="G102" s="29" t="s">
        <v>604</v>
      </c>
      <c r="H102" s="45"/>
      <c r="I102" s="45" t="s">
        <v>469</v>
      </c>
      <c r="J102" s="67" t="s">
        <v>605</v>
      </c>
    </row>
    <row r="103" spans="1:10">
      <c r="A103" s="22"/>
      <c r="B103" s="22"/>
      <c r="C103" s="22" t="s">
        <v>474</v>
      </c>
      <c r="D103" s="66" t="s">
        <v>475</v>
      </c>
      <c r="E103" s="67" t="s">
        <v>625</v>
      </c>
      <c r="F103" s="45" t="s">
        <v>455</v>
      </c>
      <c r="G103" s="29" t="s">
        <v>456</v>
      </c>
      <c r="H103" s="45" t="s">
        <v>457</v>
      </c>
      <c r="I103" s="45" t="s">
        <v>448</v>
      </c>
      <c r="J103" s="67" t="s">
        <v>626</v>
      </c>
    </row>
    <row r="104" ht="160" customHeight="1" spans="1:10">
      <c r="A104" s="65" t="s">
        <v>310</v>
      </c>
      <c r="B104" s="22" t="s">
        <v>627</v>
      </c>
      <c r="C104" s="22"/>
      <c r="D104" s="22"/>
      <c r="E104" s="22"/>
      <c r="F104" s="22"/>
      <c r="G104" s="22"/>
      <c r="H104" s="22"/>
      <c r="I104" s="22"/>
      <c r="J104" s="22"/>
    </row>
    <row r="105" spans="1:10">
      <c r="A105" s="22"/>
      <c r="B105" s="22"/>
      <c r="C105" s="22" t="s">
        <v>442</v>
      </c>
      <c r="D105" s="66" t="s">
        <v>443</v>
      </c>
      <c r="E105" s="67" t="s">
        <v>628</v>
      </c>
      <c r="F105" s="45" t="s">
        <v>445</v>
      </c>
      <c r="G105" s="29" t="s">
        <v>629</v>
      </c>
      <c r="H105" s="45" t="s">
        <v>630</v>
      </c>
      <c r="I105" s="45" t="s">
        <v>448</v>
      </c>
      <c r="J105" s="67" t="s">
        <v>628</v>
      </c>
    </row>
    <row r="106" spans="1:10">
      <c r="A106" s="22"/>
      <c r="B106" s="22"/>
      <c r="C106" s="22" t="s">
        <v>442</v>
      </c>
      <c r="D106" s="66" t="s">
        <v>443</v>
      </c>
      <c r="E106" s="67" t="s">
        <v>631</v>
      </c>
      <c r="F106" s="45" t="s">
        <v>445</v>
      </c>
      <c r="G106" s="29" t="s">
        <v>632</v>
      </c>
      <c r="H106" s="45" t="s">
        <v>630</v>
      </c>
      <c r="I106" s="45" t="s">
        <v>448</v>
      </c>
      <c r="J106" s="67" t="s">
        <v>633</v>
      </c>
    </row>
    <row r="107" spans="1:10">
      <c r="A107" s="22"/>
      <c r="B107" s="22"/>
      <c r="C107" s="22" t="s">
        <v>442</v>
      </c>
      <c r="D107" s="66" t="s">
        <v>443</v>
      </c>
      <c r="E107" s="67" t="s">
        <v>634</v>
      </c>
      <c r="F107" s="45" t="s">
        <v>445</v>
      </c>
      <c r="G107" s="29" t="s">
        <v>544</v>
      </c>
      <c r="H107" s="45" t="s">
        <v>447</v>
      </c>
      <c r="I107" s="45" t="s">
        <v>448</v>
      </c>
      <c r="J107" s="67" t="s">
        <v>635</v>
      </c>
    </row>
    <row r="108" spans="1:10">
      <c r="A108" s="22"/>
      <c r="B108" s="22"/>
      <c r="C108" s="22" t="s">
        <v>442</v>
      </c>
      <c r="D108" s="66" t="s">
        <v>459</v>
      </c>
      <c r="E108" s="67" t="s">
        <v>481</v>
      </c>
      <c r="F108" s="45" t="s">
        <v>445</v>
      </c>
      <c r="G108" s="29" t="s">
        <v>482</v>
      </c>
      <c r="H108" s="45" t="s">
        <v>483</v>
      </c>
      <c r="I108" s="45" t="s">
        <v>448</v>
      </c>
      <c r="J108" s="67" t="s">
        <v>484</v>
      </c>
    </row>
    <row r="109" spans="1:10">
      <c r="A109" s="22"/>
      <c r="B109" s="22"/>
      <c r="C109" s="22" t="s">
        <v>465</v>
      </c>
      <c r="D109" s="66" t="s">
        <v>466</v>
      </c>
      <c r="E109" s="67" t="s">
        <v>636</v>
      </c>
      <c r="F109" s="45" t="s">
        <v>445</v>
      </c>
      <c r="G109" s="29" t="s">
        <v>521</v>
      </c>
      <c r="H109" s="45"/>
      <c r="I109" s="45" t="s">
        <v>469</v>
      </c>
      <c r="J109" s="67" t="s">
        <v>637</v>
      </c>
    </row>
    <row r="110" spans="1:10">
      <c r="A110" s="22"/>
      <c r="B110" s="22"/>
      <c r="C110" s="22" t="s">
        <v>465</v>
      </c>
      <c r="D110" s="66" t="s">
        <v>466</v>
      </c>
      <c r="E110" s="67" t="s">
        <v>638</v>
      </c>
      <c r="F110" s="45" t="s">
        <v>445</v>
      </c>
      <c r="G110" s="29" t="s">
        <v>639</v>
      </c>
      <c r="H110" s="45"/>
      <c r="I110" s="45" t="s">
        <v>469</v>
      </c>
      <c r="J110" s="67" t="s">
        <v>638</v>
      </c>
    </row>
    <row r="111" spans="1:10">
      <c r="A111" s="22"/>
      <c r="B111" s="22"/>
      <c r="C111" s="22" t="s">
        <v>474</v>
      </c>
      <c r="D111" s="66" t="s">
        <v>475</v>
      </c>
      <c r="E111" s="67" t="s">
        <v>491</v>
      </c>
      <c r="F111" s="45" t="s">
        <v>455</v>
      </c>
      <c r="G111" s="29" t="s">
        <v>456</v>
      </c>
      <c r="H111" s="45" t="s">
        <v>457</v>
      </c>
      <c r="I111" s="45" t="s">
        <v>448</v>
      </c>
      <c r="J111" s="67" t="s">
        <v>492</v>
      </c>
    </row>
    <row r="112" ht="95" customHeight="1" spans="1:10">
      <c r="A112" s="65" t="s">
        <v>337</v>
      </c>
      <c r="B112" s="22" t="s">
        <v>640</v>
      </c>
      <c r="C112" s="22"/>
      <c r="D112" s="22"/>
      <c r="E112" s="22"/>
      <c r="F112" s="22"/>
      <c r="G112" s="22"/>
      <c r="H112" s="22"/>
      <c r="I112" s="22"/>
      <c r="J112" s="22"/>
    </row>
    <row r="113" spans="1:10">
      <c r="A113" s="22"/>
      <c r="B113" s="22"/>
      <c r="C113" s="22" t="s">
        <v>442</v>
      </c>
      <c r="D113" s="66" t="s">
        <v>443</v>
      </c>
      <c r="E113" s="67" t="s">
        <v>641</v>
      </c>
      <c r="F113" s="45" t="s">
        <v>445</v>
      </c>
      <c r="G113" s="29" t="s">
        <v>610</v>
      </c>
      <c r="H113" s="45" t="s">
        <v>447</v>
      </c>
      <c r="I113" s="45" t="s">
        <v>448</v>
      </c>
      <c r="J113" s="67" t="s">
        <v>642</v>
      </c>
    </row>
    <row r="114" spans="1:10">
      <c r="A114" s="22"/>
      <c r="B114" s="22"/>
      <c r="C114" s="22" t="s">
        <v>442</v>
      </c>
      <c r="D114" s="66" t="s">
        <v>443</v>
      </c>
      <c r="E114" s="67" t="s">
        <v>643</v>
      </c>
      <c r="F114" s="45" t="s">
        <v>445</v>
      </c>
      <c r="G114" s="29" t="s">
        <v>74</v>
      </c>
      <c r="H114" s="45" t="s">
        <v>447</v>
      </c>
      <c r="I114" s="45" t="s">
        <v>448</v>
      </c>
      <c r="J114" s="67" t="s">
        <v>644</v>
      </c>
    </row>
    <row r="115" spans="1:10">
      <c r="A115" s="22"/>
      <c r="B115" s="22"/>
      <c r="C115" s="22" t="s">
        <v>442</v>
      </c>
      <c r="D115" s="66" t="s">
        <v>443</v>
      </c>
      <c r="E115" s="67" t="s">
        <v>645</v>
      </c>
      <c r="F115" s="45" t="s">
        <v>445</v>
      </c>
      <c r="G115" s="29" t="s">
        <v>596</v>
      </c>
      <c r="H115" s="45" t="s">
        <v>447</v>
      </c>
      <c r="I115" s="45" t="s">
        <v>448</v>
      </c>
      <c r="J115" s="67" t="s">
        <v>646</v>
      </c>
    </row>
    <row r="116" spans="1:10">
      <c r="A116" s="22"/>
      <c r="B116" s="22"/>
      <c r="C116" s="22" t="s">
        <v>442</v>
      </c>
      <c r="D116" s="66" t="s">
        <v>453</v>
      </c>
      <c r="E116" s="67" t="s">
        <v>647</v>
      </c>
      <c r="F116" s="45" t="s">
        <v>445</v>
      </c>
      <c r="G116" s="29" t="s">
        <v>516</v>
      </c>
      <c r="H116" s="45" t="s">
        <v>457</v>
      </c>
      <c r="I116" s="45" t="s">
        <v>448</v>
      </c>
      <c r="J116" s="67" t="s">
        <v>648</v>
      </c>
    </row>
    <row r="117" spans="1:10">
      <c r="A117" s="22"/>
      <c r="B117" s="22"/>
      <c r="C117" s="22" t="s">
        <v>442</v>
      </c>
      <c r="D117" s="66" t="s">
        <v>459</v>
      </c>
      <c r="E117" s="67" t="s">
        <v>649</v>
      </c>
      <c r="F117" s="45" t="s">
        <v>461</v>
      </c>
      <c r="G117" s="29" t="s">
        <v>482</v>
      </c>
      <c r="H117" s="45" t="s">
        <v>483</v>
      </c>
      <c r="I117" s="45" t="s">
        <v>448</v>
      </c>
      <c r="J117" s="67" t="s">
        <v>650</v>
      </c>
    </row>
    <row r="118" spans="1:10">
      <c r="A118" s="22"/>
      <c r="B118" s="22"/>
      <c r="C118" s="22" t="s">
        <v>465</v>
      </c>
      <c r="D118" s="66" t="s">
        <v>466</v>
      </c>
      <c r="E118" s="67" t="s">
        <v>651</v>
      </c>
      <c r="F118" s="45" t="s">
        <v>445</v>
      </c>
      <c r="G118" s="29" t="s">
        <v>652</v>
      </c>
      <c r="H118" s="45"/>
      <c r="I118" s="45" t="s">
        <v>469</v>
      </c>
      <c r="J118" s="67" t="s">
        <v>653</v>
      </c>
    </row>
    <row r="119" spans="1:10">
      <c r="A119" s="22"/>
      <c r="B119" s="22"/>
      <c r="C119" s="22" t="s">
        <v>474</v>
      </c>
      <c r="D119" s="66" t="s">
        <v>475</v>
      </c>
      <c r="E119" s="67" t="s">
        <v>654</v>
      </c>
      <c r="F119" s="45" t="s">
        <v>455</v>
      </c>
      <c r="G119" s="29" t="s">
        <v>456</v>
      </c>
      <c r="H119" s="45" t="s">
        <v>457</v>
      </c>
      <c r="I119" s="45" t="s">
        <v>448</v>
      </c>
      <c r="J119" s="67" t="s">
        <v>655</v>
      </c>
    </row>
    <row r="120" ht="123" customHeight="1" spans="1:10">
      <c r="A120" s="65" t="s">
        <v>320</v>
      </c>
      <c r="B120" s="22" t="s">
        <v>656</v>
      </c>
      <c r="C120" s="22"/>
      <c r="D120" s="22"/>
      <c r="E120" s="22"/>
      <c r="F120" s="22"/>
      <c r="G120" s="22"/>
      <c r="H120" s="22"/>
      <c r="I120" s="22"/>
      <c r="J120" s="22"/>
    </row>
    <row r="121" spans="1:10">
      <c r="A121" s="22"/>
      <c r="B121" s="22"/>
      <c r="C121" s="22" t="s">
        <v>442</v>
      </c>
      <c r="D121" s="66" t="s">
        <v>443</v>
      </c>
      <c r="E121" s="67" t="s">
        <v>657</v>
      </c>
      <c r="F121" s="45" t="s">
        <v>445</v>
      </c>
      <c r="G121" s="29" t="s">
        <v>610</v>
      </c>
      <c r="H121" s="45" t="s">
        <v>537</v>
      </c>
      <c r="I121" s="45" t="s">
        <v>448</v>
      </c>
      <c r="J121" s="67" t="s">
        <v>658</v>
      </c>
    </row>
    <row r="122" spans="1:10">
      <c r="A122" s="22"/>
      <c r="B122" s="22"/>
      <c r="C122" s="22" t="s">
        <v>442</v>
      </c>
      <c r="D122" s="66" t="s">
        <v>453</v>
      </c>
      <c r="E122" s="67" t="s">
        <v>454</v>
      </c>
      <c r="F122" s="45" t="s">
        <v>455</v>
      </c>
      <c r="G122" s="29" t="s">
        <v>456</v>
      </c>
      <c r="H122" s="45" t="s">
        <v>457</v>
      </c>
      <c r="I122" s="45" t="s">
        <v>448</v>
      </c>
      <c r="J122" s="67" t="s">
        <v>458</v>
      </c>
    </row>
    <row r="123" spans="1:10">
      <c r="A123" s="22"/>
      <c r="B123" s="22"/>
      <c r="C123" s="22" t="s">
        <v>442</v>
      </c>
      <c r="D123" s="66" t="s">
        <v>459</v>
      </c>
      <c r="E123" s="67" t="s">
        <v>460</v>
      </c>
      <c r="F123" s="45" t="s">
        <v>461</v>
      </c>
      <c r="G123" s="29" t="s">
        <v>462</v>
      </c>
      <c r="H123" s="45" t="s">
        <v>463</v>
      </c>
      <c r="I123" s="45" t="s">
        <v>448</v>
      </c>
      <c r="J123" s="67" t="s">
        <v>464</v>
      </c>
    </row>
    <row r="124" spans="1:10">
      <c r="A124" s="22"/>
      <c r="B124" s="22"/>
      <c r="C124" s="22" t="s">
        <v>442</v>
      </c>
      <c r="D124" s="66" t="s">
        <v>459</v>
      </c>
      <c r="E124" s="67" t="s">
        <v>481</v>
      </c>
      <c r="F124" s="45" t="s">
        <v>445</v>
      </c>
      <c r="G124" s="29" t="s">
        <v>482</v>
      </c>
      <c r="H124" s="45" t="s">
        <v>483</v>
      </c>
      <c r="I124" s="45" t="s">
        <v>448</v>
      </c>
      <c r="J124" s="67" t="s">
        <v>484</v>
      </c>
    </row>
    <row r="125" spans="1:10">
      <c r="A125" s="22"/>
      <c r="B125" s="22"/>
      <c r="C125" s="22" t="s">
        <v>465</v>
      </c>
      <c r="D125" s="66" t="s">
        <v>466</v>
      </c>
      <c r="E125" s="67" t="s">
        <v>659</v>
      </c>
      <c r="F125" s="45" t="s">
        <v>445</v>
      </c>
      <c r="G125" s="29" t="s">
        <v>660</v>
      </c>
      <c r="H125" s="45"/>
      <c r="I125" s="45" t="s">
        <v>469</v>
      </c>
      <c r="J125" s="67" t="s">
        <v>661</v>
      </c>
    </row>
    <row r="126" spans="1:10">
      <c r="A126" s="22"/>
      <c r="B126" s="22"/>
      <c r="C126" s="22" t="s">
        <v>465</v>
      </c>
      <c r="D126" s="66" t="s">
        <v>466</v>
      </c>
      <c r="E126" s="67" t="s">
        <v>662</v>
      </c>
      <c r="F126" s="45" t="s">
        <v>445</v>
      </c>
      <c r="G126" s="29" t="s">
        <v>663</v>
      </c>
      <c r="H126" s="45"/>
      <c r="I126" s="45" t="s">
        <v>469</v>
      </c>
      <c r="J126" s="67" t="s">
        <v>664</v>
      </c>
    </row>
    <row r="127" spans="1:10">
      <c r="A127" s="22"/>
      <c r="B127" s="22"/>
      <c r="C127" s="22" t="s">
        <v>474</v>
      </c>
      <c r="D127" s="66" t="s">
        <v>475</v>
      </c>
      <c r="E127" s="67" t="s">
        <v>476</v>
      </c>
      <c r="F127" s="45" t="s">
        <v>455</v>
      </c>
      <c r="G127" s="29" t="s">
        <v>456</v>
      </c>
      <c r="H127" s="45" t="s">
        <v>457</v>
      </c>
      <c r="I127" s="45" t="s">
        <v>448</v>
      </c>
      <c r="J127" s="67" t="s">
        <v>477</v>
      </c>
    </row>
    <row r="128" ht="164" customHeight="1" spans="1:10">
      <c r="A128" s="65" t="s">
        <v>328</v>
      </c>
      <c r="B128" s="22" t="s">
        <v>665</v>
      </c>
      <c r="C128" s="22"/>
      <c r="D128" s="22"/>
      <c r="E128" s="22"/>
      <c r="F128" s="22"/>
      <c r="G128" s="22"/>
      <c r="H128" s="22"/>
      <c r="I128" s="22"/>
      <c r="J128" s="22"/>
    </row>
    <row r="129" spans="1:10">
      <c r="A129" s="22"/>
      <c r="B129" s="22"/>
      <c r="C129" s="22" t="s">
        <v>442</v>
      </c>
      <c r="D129" s="66" t="s">
        <v>443</v>
      </c>
      <c r="E129" s="67" t="s">
        <v>666</v>
      </c>
      <c r="F129" s="45" t="s">
        <v>445</v>
      </c>
      <c r="G129" s="29" t="s">
        <v>74</v>
      </c>
      <c r="H129" s="45" t="s">
        <v>447</v>
      </c>
      <c r="I129" s="45" t="s">
        <v>448</v>
      </c>
      <c r="J129" s="67" t="s">
        <v>667</v>
      </c>
    </row>
    <row r="130" spans="1:10">
      <c r="A130" s="22"/>
      <c r="B130" s="22"/>
      <c r="C130" s="22" t="s">
        <v>442</v>
      </c>
      <c r="D130" s="66" t="s">
        <v>443</v>
      </c>
      <c r="E130" s="67" t="s">
        <v>668</v>
      </c>
      <c r="F130" s="45" t="s">
        <v>445</v>
      </c>
      <c r="G130" s="29" t="s">
        <v>610</v>
      </c>
      <c r="H130" s="45" t="s">
        <v>447</v>
      </c>
      <c r="I130" s="45" t="s">
        <v>448</v>
      </c>
      <c r="J130" s="67" t="s">
        <v>669</v>
      </c>
    </row>
    <row r="131" spans="1:10">
      <c r="A131" s="22"/>
      <c r="B131" s="22"/>
      <c r="C131" s="22" t="s">
        <v>442</v>
      </c>
      <c r="D131" s="66" t="s">
        <v>453</v>
      </c>
      <c r="E131" s="67" t="s">
        <v>454</v>
      </c>
      <c r="F131" s="45" t="s">
        <v>455</v>
      </c>
      <c r="G131" s="29" t="s">
        <v>456</v>
      </c>
      <c r="H131" s="45" t="s">
        <v>457</v>
      </c>
      <c r="I131" s="45" t="s">
        <v>448</v>
      </c>
      <c r="J131" s="67" t="s">
        <v>458</v>
      </c>
    </row>
    <row r="132" spans="1:10">
      <c r="A132" s="22"/>
      <c r="B132" s="22"/>
      <c r="C132" s="22" t="s">
        <v>442</v>
      </c>
      <c r="D132" s="66" t="s">
        <v>459</v>
      </c>
      <c r="E132" s="67" t="s">
        <v>460</v>
      </c>
      <c r="F132" s="45" t="s">
        <v>461</v>
      </c>
      <c r="G132" s="29" t="s">
        <v>462</v>
      </c>
      <c r="H132" s="45" t="s">
        <v>463</v>
      </c>
      <c r="I132" s="45" t="s">
        <v>448</v>
      </c>
      <c r="J132" s="67" t="s">
        <v>464</v>
      </c>
    </row>
    <row r="133" spans="1:10">
      <c r="A133" s="22"/>
      <c r="B133" s="22"/>
      <c r="C133" s="22" t="s">
        <v>465</v>
      </c>
      <c r="D133" s="66" t="s">
        <v>466</v>
      </c>
      <c r="E133" s="67" t="s">
        <v>670</v>
      </c>
      <c r="F133" s="45" t="s">
        <v>445</v>
      </c>
      <c r="G133" s="29" t="s">
        <v>468</v>
      </c>
      <c r="H133" s="45"/>
      <c r="I133" s="45" t="s">
        <v>469</v>
      </c>
      <c r="J133" s="67" t="s">
        <v>671</v>
      </c>
    </row>
    <row r="134" spans="1:10">
      <c r="A134" s="22"/>
      <c r="B134" s="22"/>
      <c r="C134" s="22" t="s">
        <v>465</v>
      </c>
      <c r="D134" s="66" t="s">
        <v>466</v>
      </c>
      <c r="E134" s="67" t="s">
        <v>672</v>
      </c>
      <c r="F134" s="45" t="s">
        <v>445</v>
      </c>
      <c r="G134" s="29" t="s">
        <v>673</v>
      </c>
      <c r="H134" s="45"/>
      <c r="I134" s="45" t="s">
        <v>469</v>
      </c>
      <c r="J134" s="67" t="s">
        <v>674</v>
      </c>
    </row>
    <row r="135" spans="1:10">
      <c r="A135" s="22"/>
      <c r="B135" s="22"/>
      <c r="C135" s="22" t="s">
        <v>474</v>
      </c>
      <c r="D135" s="66" t="s">
        <v>475</v>
      </c>
      <c r="E135" s="67" t="s">
        <v>476</v>
      </c>
      <c r="F135" s="45" t="s">
        <v>455</v>
      </c>
      <c r="G135" s="29" t="s">
        <v>456</v>
      </c>
      <c r="H135" s="45" t="s">
        <v>457</v>
      </c>
      <c r="I135" s="45" t="s">
        <v>448</v>
      </c>
      <c r="J135" s="67" t="s">
        <v>477</v>
      </c>
    </row>
    <row r="136" ht="181" customHeight="1" spans="1:10">
      <c r="A136" s="65" t="s">
        <v>370</v>
      </c>
      <c r="B136" s="22" t="s">
        <v>675</v>
      </c>
      <c r="C136" s="22"/>
      <c r="D136" s="22"/>
      <c r="E136" s="22"/>
      <c r="F136" s="22"/>
      <c r="G136" s="22"/>
      <c r="H136" s="22"/>
      <c r="I136" s="22"/>
      <c r="J136" s="22"/>
    </row>
    <row r="137" spans="1:10">
      <c r="A137" s="22"/>
      <c r="B137" s="22"/>
      <c r="C137" s="22" t="s">
        <v>442</v>
      </c>
      <c r="D137" s="66" t="s">
        <v>443</v>
      </c>
      <c r="E137" s="67" t="s">
        <v>676</v>
      </c>
      <c r="F137" s="45" t="s">
        <v>445</v>
      </c>
      <c r="G137" s="29" t="s">
        <v>52</v>
      </c>
      <c r="H137" s="45" t="s">
        <v>447</v>
      </c>
      <c r="I137" s="45" t="s">
        <v>448</v>
      </c>
      <c r="J137" s="67" t="s">
        <v>677</v>
      </c>
    </row>
    <row r="138" spans="1:10">
      <c r="A138" s="22"/>
      <c r="B138" s="22"/>
      <c r="C138" s="22" t="s">
        <v>442</v>
      </c>
      <c r="D138" s="66" t="s">
        <v>453</v>
      </c>
      <c r="E138" s="67" t="s">
        <v>454</v>
      </c>
      <c r="F138" s="45" t="s">
        <v>455</v>
      </c>
      <c r="G138" s="29" t="s">
        <v>456</v>
      </c>
      <c r="H138" s="45" t="s">
        <v>457</v>
      </c>
      <c r="I138" s="45" t="s">
        <v>448</v>
      </c>
      <c r="J138" s="67" t="s">
        <v>458</v>
      </c>
    </row>
    <row r="139" spans="1:10">
      <c r="A139" s="22"/>
      <c r="B139" s="22"/>
      <c r="C139" s="22" t="s">
        <v>442</v>
      </c>
      <c r="D139" s="66" t="s">
        <v>459</v>
      </c>
      <c r="E139" s="67" t="s">
        <v>460</v>
      </c>
      <c r="F139" s="45" t="s">
        <v>461</v>
      </c>
      <c r="G139" s="29" t="s">
        <v>462</v>
      </c>
      <c r="H139" s="45" t="s">
        <v>463</v>
      </c>
      <c r="I139" s="45" t="s">
        <v>448</v>
      </c>
      <c r="J139" s="67" t="s">
        <v>464</v>
      </c>
    </row>
    <row r="140" spans="1:10">
      <c r="A140" s="22"/>
      <c r="B140" s="22"/>
      <c r="C140" s="22" t="s">
        <v>465</v>
      </c>
      <c r="D140" s="66" t="s">
        <v>466</v>
      </c>
      <c r="E140" s="67" t="s">
        <v>678</v>
      </c>
      <c r="F140" s="45" t="s">
        <v>445</v>
      </c>
      <c r="G140" s="29" t="s">
        <v>679</v>
      </c>
      <c r="H140" s="45"/>
      <c r="I140" s="45" t="s">
        <v>469</v>
      </c>
      <c r="J140" s="67" t="s">
        <v>680</v>
      </c>
    </row>
    <row r="141" spans="1:10">
      <c r="A141" s="22"/>
      <c r="B141" s="22"/>
      <c r="C141" s="22" t="s">
        <v>465</v>
      </c>
      <c r="D141" s="66" t="s">
        <v>466</v>
      </c>
      <c r="E141" s="67" t="s">
        <v>681</v>
      </c>
      <c r="F141" s="45" t="s">
        <v>445</v>
      </c>
      <c r="G141" s="29" t="s">
        <v>682</v>
      </c>
      <c r="H141" s="45"/>
      <c r="I141" s="45" t="s">
        <v>469</v>
      </c>
      <c r="J141" s="67" t="s">
        <v>683</v>
      </c>
    </row>
    <row r="142" spans="1:10">
      <c r="A142" s="22"/>
      <c r="B142" s="22"/>
      <c r="C142" s="22" t="s">
        <v>474</v>
      </c>
      <c r="D142" s="66" t="s">
        <v>475</v>
      </c>
      <c r="E142" s="67" t="s">
        <v>476</v>
      </c>
      <c r="F142" s="45" t="s">
        <v>455</v>
      </c>
      <c r="G142" s="29" t="s">
        <v>456</v>
      </c>
      <c r="H142" s="45" t="s">
        <v>457</v>
      </c>
      <c r="I142" s="45" t="s">
        <v>448</v>
      </c>
      <c r="J142" s="67" t="s">
        <v>477</v>
      </c>
    </row>
    <row r="143" spans="1:10">
      <c r="A143" s="22"/>
      <c r="B143" s="22"/>
      <c r="C143" s="22" t="s">
        <v>474</v>
      </c>
      <c r="D143" s="66" t="s">
        <v>475</v>
      </c>
      <c r="E143" s="67" t="s">
        <v>684</v>
      </c>
      <c r="F143" s="45" t="s">
        <v>455</v>
      </c>
      <c r="G143" s="29" t="s">
        <v>456</v>
      </c>
      <c r="H143" s="45" t="s">
        <v>457</v>
      </c>
      <c r="I143" s="45" t="s">
        <v>448</v>
      </c>
      <c r="J143" s="67" t="s">
        <v>685</v>
      </c>
    </row>
    <row r="144" ht="69" customHeight="1" spans="1:10">
      <c r="A144" s="65" t="s">
        <v>322</v>
      </c>
      <c r="B144" s="22" t="s">
        <v>686</v>
      </c>
      <c r="C144" s="22"/>
      <c r="D144" s="22"/>
      <c r="E144" s="22"/>
      <c r="F144" s="22"/>
      <c r="G144" s="22"/>
      <c r="H144" s="22"/>
      <c r="I144" s="22"/>
      <c r="J144" s="22"/>
    </row>
    <row r="145" spans="1:10">
      <c r="A145" s="22"/>
      <c r="B145" s="22"/>
      <c r="C145" s="22" t="s">
        <v>442</v>
      </c>
      <c r="D145" s="66" t="s">
        <v>443</v>
      </c>
      <c r="E145" s="67" t="s">
        <v>687</v>
      </c>
      <c r="F145" s="45" t="s">
        <v>445</v>
      </c>
      <c r="G145" s="29" t="s">
        <v>610</v>
      </c>
      <c r="H145" s="45" t="s">
        <v>537</v>
      </c>
      <c r="I145" s="45" t="s">
        <v>448</v>
      </c>
      <c r="J145" s="67" t="s">
        <v>688</v>
      </c>
    </row>
    <row r="146" spans="1:10">
      <c r="A146" s="22"/>
      <c r="B146" s="22"/>
      <c r="C146" s="22" t="s">
        <v>442</v>
      </c>
      <c r="D146" s="66" t="s">
        <v>453</v>
      </c>
      <c r="E146" s="67" t="s">
        <v>539</v>
      </c>
      <c r="F146" s="45" t="s">
        <v>455</v>
      </c>
      <c r="G146" s="29" t="s">
        <v>456</v>
      </c>
      <c r="H146" s="45" t="s">
        <v>457</v>
      </c>
      <c r="I146" s="45" t="s">
        <v>448</v>
      </c>
      <c r="J146" s="67" t="s">
        <v>540</v>
      </c>
    </row>
    <row r="147" spans="1:10">
      <c r="A147" s="22"/>
      <c r="B147" s="22"/>
      <c r="C147" s="22" t="s">
        <v>442</v>
      </c>
      <c r="D147" s="66" t="s">
        <v>459</v>
      </c>
      <c r="E147" s="67" t="s">
        <v>460</v>
      </c>
      <c r="F147" s="45" t="s">
        <v>461</v>
      </c>
      <c r="G147" s="29" t="s">
        <v>462</v>
      </c>
      <c r="H147" s="45" t="s">
        <v>463</v>
      </c>
      <c r="I147" s="45" t="s">
        <v>448</v>
      </c>
      <c r="J147" s="67" t="s">
        <v>464</v>
      </c>
    </row>
    <row r="148" spans="1:10">
      <c r="A148" s="22"/>
      <c r="B148" s="22"/>
      <c r="C148" s="22" t="s">
        <v>442</v>
      </c>
      <c r="D148" s="66" t="s">
        <v>459</v>
      </c>
      <c r="E148" s="67" t="s">
        <v>481</v>
      </c>
      <c r="F148" s="45" t="s">
        <v>445</v>
      </c>
      <c r="G148" s="29" t="s">
        <v>482</v>
      </c>
      <c r="H148" s="45" t="s">
        <v>483</v>
      </c>
      <c r="I148" s="45" t="s">
        <v>448</v>
      </c>
      <c r="J148" s="67" t="s">
        <v>484</v>
      </c>
    </row>
    <row r="149" spans="1:10">
      <c r="A149" s="22"/>
      <c r="B149" s="22"/>
      <c r="C149" s="22" t="s">
        <v>465</v>
      </c>
      <c r="D149" s="66" t="s">
        <v>466</v>
      </c>
      <c r="E149" s="67" t="s">
        <v>689</v>
      </c>
      <c r="F149" s="45" t="s">
        <v>445</v>
      </c>
      <c r="G149" s="29" t="s">
        <v>690</v>
      </c>
      <c r="H149" s="45"/>
      <c r="I149" s="45" t="s">
        <v>469</v>
      </c>
      <c r="J149" s="67" t="s">
        <v>691</v>
      </c>
    </row>
    <row r="150" spans="1:10">
      <c r="A150" s="22"/>
      <c r="B150" s="22"/>
      <c r="C150" s="22" t="s">
        <v>465</v>
      </c>
      <c r="D150" s="66" t="s">
        <v>466</v>
      </c>
      <c r="E150" s="67" t="s">
        <v>692</v>
      </c>
      <c r="F150" s="45" t="s">
        <v>445</v>
      </c>
      <c r="G150" s="29" t="s">
        <v>521</v>
      </c>
      <c r="H150" s="45"/>
      <c r="I150" s="45" t="s">
        <v>469</v>
      </c>
      <c r="J150" s="67" t="s">
        <v>693</v>
      </c>
    </row>
    <row r="151" spans="1:10">
      <c r="A151" s="22"/>
      <c r="B151" s="22"/>
      <c r="C151" s="22" t="s">
        <v>474</v>
      </c>
      <c r="D151" s="66" t="s">
        <v>475</v>
      </c>
      <c r="E151" s="67" t="s">
        <v>476</v>
      </c>
      <c r="F151" s="45" t="s">
        <v>455</v>
      </c>
      <c r="G151" s="29" t="s">
        <v>456</v>
      </c>
      <c r="H151" s="45" t="s">
        <v>457</v>
      </c>
      <c r="I151" s="45" t="s">
        <v>448</v>
      </c>
      <c r="J151" s="67" t="s">
        <v>477</v>
      </c>
    </row>
    <row r="152" ht="136" customHeight="1" spans="1:10">
      <c r="A152" s="65" t="s">
        <v>384</v>
      </c>
      <c r="B152" s="22" t="s">
        <v>694</v>
      </c>
      <c r="C152" s="22"/>
      <c r="D152" s="22"/>
      <c r="E152" s="22"/>
      <c r="F152" s="22"/>
      <c r="G152" s="22"/>
      <c r="H152" s="22"/>
      <c r="I152" s="22"/>
      <c r="J152" s="22"/>
    </row>
    <row r="153" spans="1:10">
      <c r="A153" s="22"/>
      <c r="B153" s="22"/>
      <c r="C153" s="22" t="s">
        <v>442</v>
      </c>
      <c r="D153" s="66" t="s">
        <v>443</v>
      </c>
      <c r="E153" s="67" t="s">
        <v>695</v>
      </c>
      <c r="F153" s="45" t="s">
        <v>445</v>
      </c>
      <c r="G153" s="29" t="s">
        <v>696</v>
      </c>
      <c r="H153" s="45" t="s">
        <v>513</v>
      </c>
      <c r="I153" s="45" t="s">
        <v>448</v>
      </c>
      <c r="J153" s="67" t="s">
        <v>697</v>
      </c>
    </row>
    <row r="154" spans="1:10">
      <c r="A154" s="22"/>
      <c r="B154" s="22"/>
      <c r="C154" s="22" t="s">
        <v>442</v>
      </c>
      <c r="D154" s="66" t="s">
        <v>443</v>
      </c>
      <c r="E154" s="67" t="s">
        <v>698</v>
      </c>
      <c r="F154" s="45" t="s">
        <v>445</v>
      </c>
      <c r="G154" s="29" t="s">
        <v>50</v>
      </c>
      <c r="H154" s="45" t="s">
        <v>513</v>
      </c>
      <c r="I154" s="45" t="s">
        <v>448</v>
      </c>
      <c r="J154" s="67" t="s">
        <v>699</v>
      </c>
    </row>
    <row r="155" spans="1:10">
      <c r="A155" s="22"/>
      <c r="B155" s="22"/>
      <c r="C155" s="22" t="s">
        <v>442</v>
      </c>
      <c r="D155" s="66" t="s">
        <v>453</v>
      </c>
      <c r="E155" s="67" t="s">
        <v>539</v>
      </c>
      <c r="F155" s="45" t="s">
        <v>455</v>
      </c>
      <c r="G155" s="29" t="s">
        <v>551</v>
      </c>
      <c r="H155" s="45" t="s">
        <v>457</v>
      </c>
      <c r="I155" s="45" t="s">
        <v>448</v>
      </c>
      <c r="J155" s="67" t="s">
        <v>540</v>
      </c>
    </row>
    <row r="156" spans="1:10">
      <c r="A156" s="22"/>
      <c r="B156" s="22"/>
      <c r="C156" s="22" t="s">
        <v>442</v>
      </c>
      <c r="D156" s="66" t="s">
        <v>459</v>
      </c>
      <c r="E156" s="67" t="s">
        <v>700</v>
      </c>
      <c r="F156" s="45" t="s">
        <v>445</v>
      </c>
      <c r="G156" s="29" t="s">
        <v>516</v>
      </c>
      <c r="H156" s="45" t="s">
        <v>457</v>
      </c>
      <c r="I156" s="45" t="s">
        <v>448</v>
      </c>
      <c r="J156" s="67" t="s">
        <v>701</v>
      </c>
    </row>
    <row r="157" spans="1:10">
      <c r="A157" s="22"/>
      <c r="B157" s="22"/>
      <c r="C157" s="22" t="s">
        <v>442</v>
      </c>
      <c r="D157" s="66" t="s">
        <v>459</v>
      </c>
      <c r="E157" s="67" t="s">
        <v>481</v>
      </c>
      <c r="F157" s="45" t="s">
        <v>445</v>
      </c>
      <c r="G157" s="29" t="s">
        <v>482</v>
      </c>
      <c r="H157" s="45" t="s">
        <v>483</v>
      </c>
      <c r="I157" s="45" t="s">
        <v>448</v>
      </c>
      <c r="J157" s="67" t="s">
        <v>464</v>
      </c>
    </row>
    <row r="158" spans="1:10">
      <c r="A158" s="22"/>
      <c r="B158" s="22"/>
      <c r="C158" s="22" t="s">
        <v>465</v>
      </c>
      <c r="D158" s="66" t="s">
        <v>466</v>
      </c>
      <c r="E158" s="67" t="s">
        <v>702</v>
      </c>
      <c r="F158" s="45" t="s">
        <v>445</v>
      </c>
      <c r="G158" s="29" t="s">
        <v>585</v>
      </c>
      <c r="H158" s="45"/>
      <c r="I158" s="45" t="s">
        <v>469</v>
      </c>
      <c r="J158" s="67" t="s">
        <v>703</v>
      </c>
    </row>
    <row r="159" spans="1:10">
      <c r="A159" s="22"/>
      <c r="B159" s="22"/>
      <c r="C159" s="22" t="s">
        <v>474</v>
      </c>
      <c r="D159" s="66" t="s">
        <v>475</v>
      </c>
      <c r="E159" s="67" t="s">
        <v>491</v>
      </c>
      <c r="F159" s="45" t="s">
        <v>455</v>
      </c>
      <c r="G159" s="29" t="s">
        <v>456</v>
      </c>
      <c r="H159" s="45" t="s">
        <v>457</v>
      </c>
      <c r="I159" s="45" t="s">
        <v>448</v>
      </c>
      <c r="J159" s="67" t="s">
        <v>492</v>
      </c>
    </row>
    <row r="160" ht="187" customHeight="1" spans="1:10">
      <c r="A160" s="65" t="s">
        <v>341</v>
      </c>
      <c r="B160" s="22" t="s">
        <v>704</v>
      </c>
      <c r="C160" s="22"/>
      <c r="D160" s="22"/>
      <c r="E160" s="22"/>
      <c r="F160" s="22"/>
      <c r="G160" s="22"/>
      <c r="H160" s="22"/>
      <c r="I160" s="22"/>
      <c r="J160" s="22"/>
    </row>
    <row r="161" spans="1:10">
      <c r="A161" s="22"/>
      <c r="B161" s="22"/>
      <c r="C161" s="22" t="s">
        <v>442</v>
      </c>
      <c r="D161" s="66" t="s">
        <v>443</v>
      </c>
      <c r="E161" s="67" t="s">
        <v>705</v>
      </c>
      <c r="F161" s="45" t="s">
        <v>445</v>
      </c>
      <c r="G161" s="29" t="s">
        <v>544</v>
      </c>
      <c r="H161" s="45" t="s">
        <v>513</v>
      </c>
      <c r="I161" s="45" t="s">
        <v>448</v>
      </c>
      <c r="J161" s="67" t="s">
        <v>706</v>
      </c>
    </row>
    <row r="162" spans="1:10">
      <c r="A162" s="22"/>
      <c r="B162" s="22"/>
      <c r="C162" s="22" t="s">
        <v>442</v>
      </c>
      <c r="D162" s="66" t="s">
        <v>443</v>
      </c>
      <c r="E162" s="67" t="s">
        <v>707</v>
      </c>
      <c r="F162" s="45" t="s">
        <v>445</v>
      </c>
      <c r="G162" s="29" t="s">
        <v>708</v>
      </c>
      <c r="H162" s="45" t="s">
        <v>513</v>
      </c>
      <c r="I162" s="45" t="s">
        <v>448</v>
      </c>
      <c r="J162" s="67" t="s">
        <v>707</v>
      </c>
    </row>
    <row r="163" spans="1:10">
      <c r="A163" s="22"/>
      <c r="B163" s="22"/>
      <c r="C163" s="22" t="s">
        <v>442</v>
      </c>
      <c r="D163" s="66" t="s">
        <v>443</v>
      </c>
      <c r="E163" s="67" t="s">
        <v>709</v>
      </c>
      <c r="F163" s="45" t="s">
        <v>445</v>
      </c>
      <c r="G163" s="29" t="s">
        <v>710</v>
      </c>
      <c r="H163" s="45" t="s">
        <v>513</v>
      </c>
      <c r="I163" s="45" t="s">
        <v>448</v>
      </c>
      <c r="J163" s="67" t="s">
        <v>711</v>
      </c>
    </row>
    <row r="164" spans="1:10">
      <c r="A164" s="22"/>
      <c r="B164" s="22"/>
      <c r="C164" s="22" t="s">
        <v>442</v>
      </c>
      <c r="D164" s="66" t="s">
        <v>453</v>
      </c>
      <c r="E164" s="67" t="s">
        <v>712</v>
      </c>
      <c r="F164" s="45" t="s">
        <v>455</v>
      </c>
      <c r="G164" s="29" t="s">
        <v>551</v>
      </c>
      <c r="H164" s="45" t="s">
        <v>457</v>
      </c>
      <c r="I164" s="45" t="s">
        <v>448</v>
      </c>
      <c r="J164" s="67" t="s">
        <v>713</v>
      </c>
    </row>
    <row r="165" spans="1:10">
      <c r="A165" s="22"/>
      <c r="B165" s="22"/>
      <c r="C165" s="22" t="s">
        <v>442</v>
      </c>
      <c r="D165" s="66" t="s">
        <v>459</v>
      </c>
      <c r="E165" s="67" t="s">
        <v>502</v>
      </c>
      <c r="F165" s="45" t="s">
        <v>445</v>
      </c>
      <c r="G165" s="29" t="s">
        <v>482</v>
      </c>
      <c r="H165" s="45" t="s">
        <v>483</v>
      </c>
      <c r="I165" s="45" t="s">
        <v>448</v>
      </c>
      <c r="J165" s="67" t="s">
        <v>503</v>
      </c>
    </row>
    <row r="166" spans="1:10">
      <c r="A166" s="22"/>
      <c r="B166" s="22"/>
      <c r="C166" s="22" t="s">
        <v>465</v>
      </c>
      <c r="D166" s="66" t="s">
        <v>466</v>
      </c>
      <c r="E166" s="67" t="s">
        <v>714</v>
      </c>
      <c r="F166" s="45" t="s">
        <v>445</v>
      </c>
      <c r="G166" s="29" t="s">
        <v>652</v>
      </c>
      <c r="H166" s="45"/>
      <c r="I166" s="45" t="s">
        <v>469</v>
      </c>
      <c r="J166" s="67" t="s">
        <v>715</v>
      </c>
    </row>
    <row r="167" spans="1:10">
      <c r="A167" s="22"/>
      <c r="B167" s="22"/>
      <c r="C167" s="22" t="s">
        <v>474</v>
      </c>
      <c r="D167" s="66" t="s">
        <v>475</v>
      </c>
      <c r="E167" s="67" t="s">
        <v>476</v>
      </c>
      <c r="F167" s="45" t="s">
        <v>455</v>
      </c>
      <c r="G167" s="29" t="s">
        <v>456</v>
      </c>
      <c r="H167" s="45" t="s">
        <v>457</v>
      </c>
      <c r="I167" s="45" t="s">
        <v>448</v>
      </c>
      <c r="J167" s="67" t="s">
        <v>477</v>
      </c>
    </row>
    <row r="168" ht="157" customHeight="1" spans="1:10">
      <c r="A168" s="65" t="s">
        <v>326</v>
      </c>
      <c r="B168" s="22" t="s">
        <v>716</v>
      </c>
      <c r="C168" s="22"/>
      <c r="D168" s="22"/>
      <c r="E168" s="22"/>
      <c r="F168" s="22"/>
      <c r="G168" s="22"/>
      <c r="H168" s="22"/>
      <c r="I168" s="22"/>
      <c r="J168" s="22"/>
    </row>
    <row r="169" spans="1:10">
      <c r="A169" s="22"/>
      <c r="B169" s="22"/>
      <c r="C169" s="22" t="s">
        <v>442</v>
      </c>
      <c r="D169" s="66" t="s">
        <v>443</v>
      </c>
      <c r="E169" s="67" t="s">
        <v>717</v>
      </c>
      <c r="F169" s="45" t="s">
        <v>445</v>
      </c>
      <c r="G169" s="29" t="s">
        <v>49</v>
      </c>
      <c r="H169" s="45" t="s">
        <v>447</v>
      </c>
      <c r="I169" s="45" t="s">
        <v>448</v>
      </c>
      <c r="J169" s="67" t="s">
        <v>718</v>
      </c>
    </row>
    <row r="170" spans="1:10">
      <c r="A170" s="22"/>
      <c r="B170" s="22"/>
      <c r="C170" s="22" t="s">
        <v>442</v>
      </c>
      <c r="D170" s="66" t="s">
        <v>453</v>
      </c>
      <c r="E170" s="67" t="s">
        <v>454</v>
      </c>
      <c r="F170" s="45" t="s">
        <v>455</v>
      </c>
      <c r="G170" s="29" t="s">
        <v>456</v>
      </c>
      <c r="H170" s="45" t="s">
        <v>457</v>
      </c>
      <c r="I170" s="45" t="s">
        <v>448</v>
      </c>
      <c r="J170" s="67" t="s">
        <v>458</v>
      </c>
    </row>
    <row r="171" spans="1:10">
      <c r="A171" s="22"/>
      <c r="B171" s="22"/>
      <c r="C171" s="22" t="s">
        <v>442</v>
      </c>
      <c r="D171" s="66" t="s">
        <v>459</v>
      </c>
      <c r="E171" s="67" t="s">
        <v>460</v>
      </c>
      <c r="F171" s="45" t="s">
        <v>461</v>
      </c>
      <c r="G171" s="29" t="s">
        <v>462</v>
      </c>
      <c r="H171" s="45" t="s">
        <v>463</v>
      </c>
      <c r="I171" s="45" t="s">
        <v>448</v>
      </c>
      <c r="J171" s="67" t="s">
        <v>464</v>
      </c>
    </row>
    <row r="172" spans="1:10">
      <c r="A172" s="22"/>
      <c r="B172" s="22"/>
      <c r="C172" s="22" t="s">
        <v>442</v>
      </c>
      <c r="D172" s="66" t="s">
        <v>459</v>
      </c>
      <c r="E172" s="67" t="s">
        <v>481</v>
      </c>
      <c r="F172" s="45" t="s">
        <v>445</v>
      </c>
      <c r="G172" s="29" t="s">
        <v>482</v>
      </c>
      <c r="H172" s="45" t="s">
        <v>483</v>
      </c>
      <c r="I172" s="45" t="s">
        <v>448</v>
      </c>
      <c r="J172" s="67" t="s">
        <v>484</v>
      </c>
    </row>
    <row r="173" spans="1:10">
      <c r="A173" s="22"/>
      <c r="B173" s="22"/>
      <c r="C173" s="22" t="s">
        <v>465</v>
      </c>
      <c r="D173" s="66" t="s">
        <v>466</v>
      </c>
      <c r="E173" s="67" t="s">
        <v>670</v>
      </c>
      <c r="F173" s="45" t="s">
        <v>445</v>
      </c>
      <c r="G173" s="29" t="s">
        <v>468</v>
      </c>
      <c r="H173" s="45"/>
      <c r="I173" s="45" t="s">
        <v>469</v>
      </c>
      <c r="J173" s="67" t="s">
        <v>671</v>
      </c>
    </row>
    <row r="174" spans="1:10">
      <c r="A174" s="22"/>
      <c r="B174" s="22"/>
      <c r="C174" s="22" t="s">
        <v>465</v>
      </c>
      <c r="D174" s="66" t="s">
        <v>466</v>
      </c>
      <c r="E174" s="67" t="s">
        <v>672</v>
      </c>
      <c r="F174" s="45" t="s">
        <v>445</v>
      </c>
      <c r="G174" s="29" t="s">
        <v>673</v>
      </c>
      <c r="H174" s="45"/>
      <c r="I174" s="45" t="s">
        <v>469</v>
      </c>
      <c r="J174" s="67" t="s">
        <v>674</v>
      </c>
    </row>
    <row r="175" spans="1:10">
      <c r="A175" s="22"/>
      <c r="B175" s="22"/>
      <c r="C175" s="22" t="s">
        <v>474</v>
      </c>
      <c r="D175" s="66" t="s">
        <v>475</v>
      </c>
      <c r="E175" s="67" t="s">
        <v>476</v>
      </c>
      <c r="F175" s="45" t="s">
        <v>455</v>
      </c>
      <c r="G175" s="29" t="s">
        <v>456</v>
      </c>
      <c r="H175" s="45" t="s">
        <v>457</v>
      </c>
      <c r="I175" s="45" t="s">
        <v>448</v>
      </c>
      <c r="J175" s="67" t="s">
        <v>477</v>
      </c>
    </row>
    <row r="176" ht="155" customHeight="1" spans="1:10">
      <c r="A176" s="65" t="s">
        <v>719</v>
      </c>
      <c r="B176" s="22" t="s">
        <v>720</v>
      </c>
      <c r="C176" s="22"/>
      <c r="D176" s="22"/>
      <c r="E176" s="22"/>
      <c r="F176" s="22"/>
      <c r="G176" s="22"/>
      <c r="H176" s="22"/>
      <c r="I176" s="22"/>
      <c r="J176" s="22"/>
    </row>
    <row r="177" spans="1:10">
      <c r="A177" s="22"/>
      <c r="B177" s="22"/>
      <c r="C177" s="22" t="s">
        <v>442</v>
      </c>
      <c r="D177" s="66" t="s">
        <v>443</v>
      </c>
      <c r="E177" s="67" t="s">
        <v>721</v>
      </c>
      <c r="F177" s="45" t="s">
        <v>445</v>
      </c>
      <c r="G177" s="29" t="s">
        <v>569</v>
      </c>
      <c r="H177" s="45" t="s">
        <v>630</v>
      </c>
      <c r="I177" s="45" t="s">
        <v>448</v>
      </c>
      <c r="J177" s="67" t="s">
        <v>722</v>
      </c>
    </row>
    <row r="178" spans="1:10">
      <c r="A178" s="22"/>
      <c r="B178" s="22"/>
      <c r="C178" s="22" t="s">
        <v>442</v>
      </c>
      <c r="D178" s="66" t="s">
        <v>443</v>
      </c>
      <c r="E178" s="67" t="s">
        <v>723</v>
      </c>
      <c r="F178" s="45" t="s">
        <v>455</v>
      </c>
      <c r="G178" s="29" t="s">
        <v>724</v>
      </c>
      <c r="H178" s="45" t="s">
        <v>566</v>
      </c>
      <c r="I178" s="45" t="s">
        <v>448</v>
      </c>
      <c r="J178" s="67" t="s">
        <v>725</v>
      </c>
    </row>
    <row r="179" spans="1:10">
      <c r="A179" s="22"/>
      <c r="B179" s="22"/>
      <c r="C179" s="22" t="s">
        <v>442</v>
      </c>
      <c r="D179" s="66" t="s">
        <v>443</v>
      </c>
      <c r="E179" s="67" t="s">
        <v>726</v>
      </c>
      <c r="F179" s="45" t="s">
        <v>445</v>
      </c>
      <c r="G179" s="29" t="s">
        <v>516</v>
      </c>
      <c r="H179" s="45" t="s">
        <v>630</v>
      </c>
      <c r="I179" s="45" t="s">
        <v>448</v>
      </c>
      <c r="J179" s="67" t="s">
        <v>727</v>
      </c>
    </row>
    <row r="180" ht="24" spans="1:10">
      <c r="A180" s="22"/>
      <c r="B180" s="22"/>
      <c r="C180" s="22" t="s">
        <v>442</v>
      </c>
      <c r="D180" s="66" t="s">
        <v>453</v>
      </c>
      <c r="E180" s="67" t="s">
        <v>454</v>
      </c>
      <c r="F180" s="45" t="s">
        <v>445</v>
      </c>
      <c r="G180" s="29" t="s">
        <v>516</v>
      </c>
      <c r="H180" s="45" t="s">
        <v>457</v>
      </c>
      <c r="I180" s="45" t="s">
        <v>448</v>
      </c>
      <c r="J180" s="67" t="s">
        <v>728</v>
      </c>
    </row>
    <row r="181" ht="24" spans="1:10">
      <c r="A181" s="22"/>
      <c r="B181" s="22"/>
      <c r="C181" s="22" t="s">
        <v>442</v>
      </c>
      <c r="D181" s="66" t="s">
        <v>459</v>
      </c>
      <c r="E181" s="67" t="s">
        <v>481</v>
      </c>
      <c r="F181" s="45" t="s">
        <v>461</v>
      </c>
      <c r="G181" s="29" t="s">
        <v>56</v>
      </c>
      <c r="H181" s="45" t="s">
        <v>483</v>
      </c>
      <c r="I181" s="45" t="s">
        <v>448</v>
      </c>
      <c r="J181" s="67" t="s">
        <v>729</v>
      </c>
    </row>
    <row r="182" spans="1:10">
      <c r="A182" s="22"/>
      <c r="B182" s="22"/>
      <c r="C182" s="22" t="s">
        <v>465</v>
      </c>
      <c r="D182" s="66" t="s">
        <v>466</v>
      </c>
      <c r="E182" s="67" t="s">
        <v>730</v>
      </c>
      <c r="F182" s="45" t="s">
        <v>445</v>
      </c>
      <c r="G182" s="29" t="s">
        <v>561</v>
      </c>
      <c r="H182" s="45"/>
      <c r="I182" s="45" t="s">
        <v>469</v>
      </c>
      <c r="J182" s="67" t="s">
        <v>731</v>
      </c>
    </row>
    <row r="183" ht="24" spans="1:10">
      <c r="A183" s="22"/>
      <c r="B183" s="22"/>
      <c r="C183" s="22" t="s">
        <v>474</v>
      </c>
      <c r="D183" s="66" t="s">
        <v>475</v>
      </c>
      <c r="E183" s="67" t="s">
        <v>732</v>
      </c>
      <c r="F183" s="45" t="s">
        <v>455</v>
      </c>
      <c r="G183" s="29" t="s">
        <v>456</v>
      </c>
      <c r="H183" s="45" t="s">
        <v>457</v>
      </c>
      <c r="I183" s="45" t="s">
        <v>448</v>
      </c>
      <c r="J183" s="67" t="s">
        <v>733</v>
      </c>
    </row>
    <row r="184" ht="114" customHeight="1" spans="1:10">
      <c r="A184" s="65" t="s">
        <v>368</v>
      </c>
      <c r="B184" s="22" t="s">
        <v>734</v>
      </c>
      <c r="C184" s="22"/>
      <c r="D184" s="22"/>
      <c r="E184" s="22"/>
      <c r="F184" s="22"/>
      <c r="G184" s="22"/>
      <c r="H184" s="22"/>
      <c r="I184" s="22"/>
      <c r="J184" s="22"/>
    </row>
    <row r="185" spans="1:10">
      <c r="A185" s="22"/>
      <c r="B185" s="22"/>
      <c r="C185" s="22" t="s">
        <v>442</v>
      </c>
      <c r="D185" s="66" t="s">
        <v>443</v>
      </c>
      <c r="E185" s="67" t="s">
        <v>735</v>
      </c>
      <c r="F185" s="45" t="s">
        <v>445</v>
      </c>
      <c r="G185" s="29" t="s">
        <v>53</v>
      </c>
      <c r="H185" s="45" t="s">
        <v>447</v>
      </c>
      <c r="I185" s="45" t="s">
        <v>448</v>
      </c>
      <c r="J185" s="67" t="s">
        <v>736</v>
      </c>
    </row>
    <row r="186" spans="1:10">
      <c r="A186" s="22"/>
      <c r="B186" s="22"/>
      <c r="C186" s="22" t="s">
        <v>442</v>
      </c>
      <c r="D186" s="66" t="s">
        <v>453</v>
      </c>
      <c r="E186" s="67" t="s">
        <v>454</v>
      </c>
      <c r="F186" s="45" t="s">
        <v>455</v>
      </c>
      <c r="G186" s="29" t="s">
        <v>456</v>
      </c>
      <c r="H186" s="45" t="s">
        <v>457</v>
      </c>
      <c r="I186" s="45" t="s">
        <v>448</v>
      </c>
      <c r="J186" s="67" t="s">
        <v>458</v>
      </c>
    </row>
    <row r="187" spans="1:10">
      <c r="A187" s="22"/>
      <c r="B187" s="22"/>
      <c r="C187" s="22" t="s">
        <v>442</v>
      </c>
      <c r="D187" s="66" t="s">
        <v>459</v>
      </c>
      <c r="E187" s="67" t="s">
        <v>460</v>
      </c>
      <c r="F187" s="45" t="s">
        <v>461</v>
      </c>
      <c r="G187" s="29" t="s">
        <v>462</v>
      </c>
      <c r="H187" s="45" t="s">
        <v>463</v>
      </c>
      <c r="I187" s="45" t="s">
        <v>448</v>
      </c>
      <c r="J187" s="67" t="s">
        <v>464</v>
      </c>
    </row>
    <row r="188" spans="1:10">
      <c r="A188" s="22"/>
      <c r="B188" s="22"/>
      <c r="C188" s="22" t="s">
        <v>465</v>
      </c>
      <c r="D188" s="66" t="s">
        <v>466</v>
      </c>
      <c r="E188" s="67" t="s">
        <v>737</v>
      </c>
      <c r="F188" s="45" t="s">
        <v>445</v>
      </c>
      <c r="G188" s="29" t="s">
        <v>468</v>
      </c>
      <c r="H188" s="45"/>
      <c r="I188" s="45" t="s">
        <v>469</v>
      </c>
      <c r="J188" s="67" t="s">
        <v>738</v>
      </c>
    </row>
    <row r="189" spans="1:10">
      <c r="A189" s="22"/>
      <c r="B189" s="22"/>
      <c r="C189" s="22" t="s">
        <v>465</v>
      </c>
      <c r="D189" s="66" t="s">
        <v>466</v>
      </c>
      <c r="E189" s="67" t="s">
        <v>739</v>
      </c>
      <c r="F189" s="45" t="s">
        <v>445</v>
      </c>
      <c r="G189" s="29" t="s">
        <v>468</v>
      </c>
      <c r="H189" s="45"/>
      <c r="I189" s="45" t="s">
        <v>469</v>
      </c>
      <c r="J189" s="67" t="s">
        <v>740</v>
      </c>
    </row>
    <row r="190" spans="1:10">
      <c r="A190" s="22"/>
      <c r="B190" s="22"/>
      <c r="C190" s="22" t="s">
        <v>474</v>
      </c>
      <c r="D190" s="66" t="s">
        <v>475</v>
      </c>
      <c r="E190" s="67" t="s">
        <v>476</v>
      </c>
      <c r="F190" s="45" t="s">
        <v>455</v>
      </c>
      <c r="G190" s="29" t="s">
        <v>456</v>
      </c>
      <c r="H190" s="45" t="s">
        <v>457</v>
      </c>
      <c r="I190" s="45" t="s">
        <v>448</v>
      </c>
      <c r="J190" s="67" t="s">
        <v>477</v>
      </c>
    </row>
    <row r="191" spans="1:10">
      <c r="A191" s="22"/>
      <c r="B191" s="22"/>
      <c r="C191" s="22" t="s">
        <v>474</v>
      </c>
      <c r="D191" s="66" t="s">
        <v>475</v>
      </c>
      <c r="E191" s="67" t="s">
        <v>684</v>
      </c>
      <c r="F191" s="45" t="s">
        <v>455</v>
      </c>
      <c r="G191" s="29" t="s">
        <v>456</v>
      </c>
      <c r="H191" s="45" t="s">
        <v>457</v>
      </c>
      <c r="I191" s="45" t="s">
        <v>448</v>
      </c>
      <c r="J191" s="67" t="s">
        <v>685</v>
      </c>
    </row>
    <row r="192" ht="134" customHeight="1" spans="1:10">
      <c r="A192" s="65" t="s">
        <v>398</v>
      </c>
      <c r="B192" s="22" t="s">
        <v>741</v>
      </c>
      <c r="C192" s="22"/>
      <c r="D192" s="22"/>
      <c r="E192" s="22"/>
      <c r="F192" s="22"/>
      <c r="G192" s="22"/>
      <c r="H192" s="22"/>
      <c r="I192" s="22"/>
      <c r="J192" s="22"/>
    </row>
    <row r="193" spans="1:10">
      <c r="A193" s="22"/>
      <c r="B193" s="22"/>
      <c r="C193" s="22" t="s">
        <v>442</v>
      </c>
      <c r="D193" s="66" t="s">
        <v>443</v>
      </c>
      <c r="E193" s="67" t="s">
        <v>742</v>
      </c>
      <c r="F193" s="45" t="s">
        <v>445</v>
      </c>
      <c r="G193" s="29" t="s">
        <v>50</v>
      </c>
      <c r="H193" s="45" t="s">
        <v>513</v>
      </c>
      <c r="I193" s="45" t="s">
        <v>448</v>
      </c>
      <c r="J193" s="67" t="s">
        <v>743</v>
      </c>
    </row>
    <row r="194" spans="1:10">
      <c r="A194" s="22"/>
      <c r="B194" s="22"/>
      <c r="C194" s="22" t="s">
        <v>442</v>
      </c>
      <c r="D194" s="66" t="s">
        <v>443</v>
      </c>
      <c r="E194" s="67" t="s">
        <v>744</v>
      </c>
      <c r="F194" s="45" t="s">
        <v>445</v>
      </c>
      <c r="G194" s="29" t="s">
        <v>55</v>
      </c>
      <c r="H194" s="45" t="s">
        <v>513</v>
      </c>
      <c r="I194" s="45" t="s">
        <v>448</v>
      </c>
      <c r="J194" s="67" t="s">
        <v>745</v>
      </c>
    </row>
    <row r="195" spans="1:10">
      <c r="A195" s="22"/>
      <c r="B195" s="22"/>
      <c r="C195" s="22" t="s">
        <v>442</v>
      </c>
      <c r="D195" s="66" t="s">
        <v>453</v>
      </c>
      <c r="E195" s="67" t="s">
        <v>746</v>
      </c>
      <c r="F195" s="45" t="s">
        <v>445</v>
      </c>
      <c r="G195" s="29" t="s">
        <v>516</v>
      </c>
      <c r="H195" s="45" t="s">
        <v>457</v>
      </c>
      <c r="I195" s="45" t="s">
        <v>448</v>
      </c>
      <c r="J195" s="67" t="s">
        <v>747</v>
      </c>
    </row>
    <row r="196" spans="1:10">
      <c r="A196" s="22"/>
      <c r="B196" s="22"/>
      <c r="C196" s="22" t="s">
        <v>442</v>
      </c>
      <c r="D196" s="66" t="s">
        <v>459</v>
      </c>
      <c r="E196" s="67" t="s">
        <v>748</v>
      </c>
      <c r="F196" s="45" t="s">
        <v>461</v>
      </c>
      <c r="G196" s="29" t="s">
        <v>482</v>
      </c>
      <c r="H196" s="45" t="s">
        <v>483</v>
      </c>
      <c r="I196" s="45" t="s">
        <v>448</v>
      </c>
      <c r="J196" s="67" t="s">
        <v>749</v>
      </c>
    </row>
    <row r="197" spans="1:10">
      <c r="A197" s="22"/>
      <c r="B197" s="22"/>
      <c r="C197" s="22" t="s">
        <v>465</v>
      </c>
      <c r="D197" s="66" t="s">
        <v>466</v>
      </c>
      <c r="E197" s="67" t="s">
        <v>750</v>
      </c>
      <c r="F197" s="45" t="s">
        <v>445</v>
      </c>
      <c r="G197" s="29" t="s">
        <v>751</v>
      </c>
      <c r="H197" s="45"/>
      <c r="I197" s="45" t="s">
        <v>469</v>
      </c>
      <c r="J197" s="67" t="s">
        <v>752</v>
      </c>
    </row>
    <row r="198" spans="1:10">
      <c r="A198" s="22"/>
      <c r="B198" s="22"/>
      <c r="C198" s="22" t="s">
        <v>474</v>
      </c>
      <c r="D198" s="66" t="s">
        <v>475</v>
      </c>
      <c r="E198" s="67" t="s">
        <v>753</v>
      </c>
      <c r="F198" s="45" t="s">
        <v>455</v>
      </c>
      <c r="G198" s="29" t="s">
        <v>456</v>
      </c>
      <c r="H198" s="45" t="s">
        <v>457</v>
      </c>
      <c r="I198" s="45" t="s">
        <v>448</v>
      </c>
      <c r="J198" s="67" t="s">
        <v>754</v>
      </c>
    </row>
    <row r="199" spans="1:10">
      <c r="A199" s="22"/>
      <c r="B199" s="22"/>
      <c r="C199" s="22" t="s">
        <v>474</v>
      </c>
      <c r="D199" s="66" t="s">
        <v>475</v>
      </c>
      <c r="E199" s="67" t="s">
        <v>755</v>
      </c>
      <c r="F199" s="45" t="s">
        <v>455</v>
      </c>
      <c r="G199" s="29" t="s">
        <v>456</v>
      </c>
      <c r="H199" s="45" t="s">
        <v>457</v>
      </c>
      <c r="I199" s="45" t="s">
        <v>448</v>
      </c>
      <c r="J199" s="67" t="s">
        <v>756</v>
      </c>
    </row>
    <row r="200" ht="90" customHeight="1" spans="1:10">
      <c r="A200" s="65" t="s">
        <v>330</v>
      </c>
      <c r="B200" s="22" t="s">
        <v>757</v>
      </c>
      <c r="C200" s="22"/>
      <c r="D200" s="22"/>
      <c r="E200" s="22"/>
      <c r="F200" s="22"/>
      <c r="G200" s="22"/>
      <c r="H200" s="22"/>
      <c r="I200" s="22"/>
      <c r="J200" s="22"/>
    </row>
    <row r="201" spans="1:10">
      <c r="A201" s="22"/>
      <c r="B201" s="22"/>
      <c r="C201" s="22" t="s">
        <v>442</v>
      </c>
      <c r="D201" s="66" t="s">
        <v>443</v>
      </c>
      <c r="E201" s="67" t="s">
        <v>758</v>
      </c>
      <c r="F201" s="45" t="s">
        <v>445</v>
      </c>
      <c r="G201" s="29" t="s">
        <v>759</v>
      </c>
      <c r="H201" s="45" t="s">
        <v>760</v>
      </c>
      <c r="I201" s="45" t="s">
        <v>448</v>
      </c>
      <c r="J201" s="67" t="s">
        <v>761</v>
      </c>
    </row>
    <row r="202" spans="1:10">
      <c r="A202" s="22"/>
      <c r="B202" s="22"/>
      <c r="C202" s="22" t="s">
        <v>442</v>
      </c>
      <c r="D202" s="66" t="s">
        <v>453</v>
      </c>
      <c r="E202" s="67" t="s">
        <v>454</v>
      </c>
      <c r="F202" s="45" t="s">
        <v>455</v>
      </c>
      <c r="G202" s="29" t="s">
        <v>456</v>
      </c>
      <c r="H202" s="45" t="s">
        <v>457</v>
      </c>
      <c r="I202" s="45" t="s">
        <v>448</v>
      </c>
      <c r="J202" s="67" t="s">
        <v>458</v>
      </c>
    </row>
    <row r="203" spans="1:10">
      <c r="A203" s="22"/>
      <c r="B203" s="22"/>
      <c r="C203" s="22" t="s">
        <v>442</v>
      </c>
      <c r="D203" s="66" t="s">
        <v>459</v>
      </c>
      <c r="E203" s="67" t="s">
        <v>481</v>
      </c>
      <c r="F203" s="45" t="s">
        <v>445</v>
      </c>
      <c r="G203" s="29" t="s">
        <v>482</v>
      </c>
      <c r="H203" s="45" t="s">
        <v>483</v>
      </c>
      <c r="I203" s="45" t="s">
        <v>448</v>
      </c>
      <c r="J203" s="67" t="s">
        <v>484</v>
      </c>
    </row>
    <row r="204" spans="1:10">
      <c r="A204" s="22"/>
      <c r="B204" s="22"/>
      <c r="C204" s="22" t="s">
        <v>442</v>
      </c>
      <c r="D204" s="66" t="s">
        <v>459</v>
      </c>
      <c r="E204" s="67" t="s">
        <v>460</v>
      </c>
      <c r="F204" s="45" t="s">
        <v>461</v>
      </c>
      <c r="G204" s="29" t="s">
        <v>462</v>
      </c>
      <c r="H204" s="45" t="s">
        <v>463</v>
      </c>
      <c r="I204" s="45" t="s">
        <v>448</v>
      </c>
      <c r="J204" s="67" t="s">
        <v>464</v>
      </c>
    </row>
    <row r="205" spans="1:10">
      <c r="A205" s="22"/>
      <c r="B205" s="22"/>
      <c r="C205" s="22" t="s">
        <v>465</v>
      </c>
      <c r="D205" s="66" t="s">
        <v>466</v>
      </c>
      <c r="E205" s="67" t="s">
        <v>762</v>
      </c>
      <c r="F205" s="45" t="s">
        <v>445</v>
      </c>
      <c r="G205" s="29" t="s">
        <v>572</v>
      </c>
      <c r="H205" s="45"/>
      <c r="I205" s="45" t="s">
        <v>469</v>
      </c>
      <c r="J205" s="67" t="s">
        <v>763</v>
      </c>
    </row>
    <row r="206" spans="1:10">
      <c r="A206" s="22"/>
      <c r="B206" s="22"/>
      <c r="C206" s="22" t="s">
        <v>465</v>
      </c>
      <c r="D206" s="66" t="s">
        <v>466</v>
      </c>
      <c r="E206" s="67" t="s">
        <v>764</v>
      </c>
      <c r="F206" s="45" t="s">
        <v>445</v>
      </c>
      <c r="G206" s="29" t="s">
        <v>572</v>
      </c>
      <c r="H206" s="45"/>
      <c r="I206" s="45" t="s">
        <v>469</v>
      </c>
      <c r="J206" s="67" t="s">
        <v>765</v>
      </c>
    </row>
    <row r="207" spans="1:10">
      <c r="A207" s="22"/>
      <c r="B207" s="22"/>
      <c r="C207" s="22" t="s">
        <v>474</v>
      </c>
      <c r="D207" s="66" t="s">
        <v>475</v>
      </c>
      <c r="E207" s="67" t="s">
        <v>476</v>
      </c>
      <c r="F207" s="45" t="s">
        <v>455</v>
      </c>
      <c r="G207" s="29" t="s">
        <v>456</v>
      </c>
      <c r="H207" s="45" t="s">
        <v>457</v>
      </c>
      <c r="I207" s="45" t="s">
        <v>448</v>
      </c>
      <c r="J207" s="67" t="s">
        <v>477</v>
      </c>
    </row>
    <row r="208" ht="136" customHeight="1" spans="1:10">
      <c r="A208" s="65" t="s">
        <v>372</v>
      </c>
      <c r="B208" s="22" t="s">
        <v>766</v>
      </c>
      <c r="C208" s="22"/>
      <c r="D208" s="22"/>
      <c r="E208" s="22"/>
      <c r="F208" s="22"/>
      <c r="G208" s="22"/>
      <c r="H208" s="22"/>
      <c r="I208" s="22"/>
      <c r="J208" s="22"/>
    </row>
    <row r="209" spans="1:10">
      <c r="A209" s="22"/>
      <c r="B209" s="22"/>
      <c r="C209" s="22" t="s">
        <v>442</v>
      </c>
      <c r="D209" s="66" t="s">
        <v>443</v>
      </c>
      <c r="E209" s="67" t="s">
        <v>767</v>
      </c>
      <c r="F209" s="45" t="s">
        <v>445</v>
      </c>
      <c r="G209" s="29" t="s">
        <v>50</v>
      </c>
      <c r="H209" s="45" t="s">
        <v>513</v>
      </c>
      <c r="I209" s="45" t="s">
        <v>448</v>
      </c>
      <c r="J209" s="67" t="s">
        <v>768</v>
      </c>
    </row>
    <row r="210" spans="1:10">
      <c r="A210" s="22"/>
      <c r="B210" s="22"/>
      <c r="C210" s="22" t="s">
        <v>442</v>
      </c>
      <c r="D210" s="66" t="s">
        <v>443</v>
      </c>
      <c r="E210" s="67" t="s">
        <v>769</v>
      </c>
      <c r="F210" s="45" t="s">
        <v>445</v>
      </c>
      <c r="G210" s="29" t="s">
        <v>55</v>
      </c>
      <c r="H210" s="45" t="s">
        <v>537</v>
      </c>
      <c r="I210" s="45" t="s">
        <v>448</v>
      </c>
      <c r="J210" s="67" t="s">
        <v>770</v>
      </c>
    </row>
    <row r="211" spans="1:10">
      <c r="A211" s="22"/>
      <c r="B211" s="22"/>
      <c r="C211" s="22" t="s">
        <v>442</v>
      </c>
      <c r="D211" s="66" t="s">
        <v>459</v>
      </c>
      <c r="E211" s="67" t="s">
        <v>481</v>
      </c>
      <c r="F211" s="45" t="s">
        <v>445</v>
      </c>
      <c r="G211" s="29" t="s">
        <v>482</v>
      </c>
      <c r="H211" s="45" t="s">
        <v>483</v>
      </c>
      <c r="I211" s="45" t="s">
        <v>448</v>
      </c>
      <c r="J211" s="67" t="s">
        <v>484</v>
      </c>
    </row>
    <row r="212" spans="1:10">
      <c r="A212" s="22"/>
      <c r="B212" s="22"/>
      <c r="C212" s="22" t="s">
        <v>442</v>
      </c>
      <c r="D212" s="66" t="s">
        <v>459</v>
      </c>
      <c r="E212" s="67" t="s">
        <v>771</v>
      </c>
      <c r="F212" s="45" t="s">
        <v>445</v>
      </c>
      <c r="G212" s="29" t="s">
        <v>516</v>
      </c>
      <c r="H212" s="45" t="s">
        <v>457</v>
      </c>
      <c r="I212" s="45" t="s">
        <v>448</v>
      </c>
      <c r="J212" s="67" t="s">
        <v>772</v>
      </c>
    </row>
    <row r="213" spans="1:10">
      <c r="A213" s="22"/>
      <c r="B213" s="22"/>
      <c r="C213" s="22" t="s">
        <v>465</v>
      </c>
      <c r="D213" s="66" t="s">
        <v>466</v>
      </c>
      <c r="E213" s="67" t="s">
        <v>773</v>
      </c>
      <c r="F213" s="45" t="s">
        <v>445</v>
      </c>
      <c r="G213" s="29" t="s">
        <v>521</v>
      </c>
      <c r="H213" s="45"/>
      <c r="I213" s="45" t="s">
        <v>469</v>
      </c>
      <c r="J213" s="67" t="s">
        <v>774</v>
      </c>
    </row>
    <row r="214" spans="1:10">
      <c r="A214" s="22"/>
      <c r="B214" s="22"/>
      <c r="C214" s="22" t="s">
        <v>465</v>
      </c>
      <c r="D214" s="66" t="s">
        <v>466</v>
      </c>
      <c r="E214" s="67" t="s">
        <v>775</v>
      </c>
      <c r="F214" s="45" t="s">
        <v>445</v>
      </c>
      <c r="G214" s="29" t="s">
        <v>776</v>
      </c>
      <c r="H214" s="45"/>
      <c r="I214" s="45" t="s">
        <v>469</v>
      </c>
      <c r="J214" s="67" t="s">
        <v>777</v>
      </c>
    </row>
    <row r="215" spans="1:10">
      <c r="A215" s="22"/>
      <c r="B215" s="22"/>
      <c r="C215" s="22" t="s">
        <v>474</v>
      </c>
      <c r="D215" s="66" t="s">
        <v>475</v>
      </c>
      <c r="E215" s="67" t="s">
        <v>491</v>
      </c>
      <c r="F215" s="45" t="s">
        <v>455</v>
      </c>
      <c r="G215" s="29" t="s">
        <v>456</v>
      </c>
      <c r="H215" s="45" t="s">
        <v>457</v>
      </c>
      <c r="I215" s="45" t="s">
        <v>448</v>
      </c>
      <c r="J215" s="67" t="s">
        <v>492</v>
      </c>
    </row>
    <row r="216" ht="85" customHeight="1" spans="1:10">
      <c r="A216" s="65" t="s">
        <v>392</v>
      </c>
      <c r="B216" s="22" t="s">
        <v>778</v>
      </c>
      <c r="C216" s="22"/>
      <c r="D216" s="22"/>
      <c r="E216" s="22"/>
      <c r="F216" s="22"/>
      <c r="G216" s="22"/>
      <c r="H216" s="22"/>
      <c r="I216" s="22"/>
      <c r="J216" s="22"/>
    </row>
    <row r="217" spans="1:10">
      <c r="A217" s="22"/>
      <c r="B217" s="22"/>
      <c r="C217" s="22" t="s">
        <v>442</v>
      </c>
      <c r="D217" s="66" t="s">
        <v>443</v>
      </c>
      <c r="E217" s="67" t="s">
        <v>528</v>
      </c>
      <c r="F217" s="45" t="s">
        <v>445</v>
      </c>
      <c r="G217" s="29" t="s">
        <v>779</v>
      </c>
      <c r="H217" s="45" t="s">
        <v>496</v>
      </c>
      <c r="I217" s="45" t="s">
        <v>448</v>
      </c>
      <c r="J217" s="67" t="s">
        <v>530</v>
      </c>
    </row>
    <row r="218" spans="1:10">
      <c r="A218" s="22"/>
      <c r="B218" s="22"/>
      <c r="C218" s="22" t="s">
        <v>442</v>
      </c>
      <c r="D218" s="66" t="s">
        <v>443</v>
      </c>
      <c r="E218" s="67" t="s">
        <v>780</v>
      </c>
      <c r="F218" s="45" t="s">
        <v>445</v>
      </c>
      <c r="G218" s="29" t="s">
        <v>781</v>
      </c>
      <c r="H218" s="45" t="s">
        <v>533</v>
      </c>
      <c r="I218" s="45" t="s">
        <v>448</v>
      </c>
      <c r="J218" s="67" t="s">
        <v>782</v>
      </c>
    </row>
    <row r="219" spans="1:10">
      <c r="A219" s="22"/>
      <c r="B219" s="22"/>
      <c r="C219" s="22" t="s">
        <v>442</v>
      </c>
      <c r="D219" s="66" t="s">
        <v>453</v>
      </c>
      <c r="E219" s="67" t="s">
        <v>454</v>
      </c>
      <c r="F219" s="45" t="s">
        <v>455</v>
      </c>
      <c r="G219" s="29" t="s">
        <v>456</v>
      </c>
      <c r="H219" s="45" t="s">
        <v>457</v>
      </c>
      <c r="I219" s="45" t="s">
        <v>448</v>
      </c>
      <c r="J219" s="67" t="s">
        <v>458</v>
      </c>
    </row>
    <row r="220" spans="1:10">
      <c r="A220" s="22"/>
      <c r="B220" s="22"/>
      <c r="C220" s="22" t="s">
        <v>442</v>
      </c>
      <c r="D220" s="66" t="s">
        <v>459</v>
      </c>
      <c r="E220" s="67" t="s">
        <v>460</v>
      </c>
      <c r="F220" s="45" t="s">
        <v>461</v>
      </c>
      <c r="G220" s="29" t="s">
        <v>462</v>
      </c>
      <c r="H220" s="45" t="s">
        <v>463</v>
      </c>
      <c r="I220" s="45" t="s">
        <v>448</v>
      </c>
      <c r="J220" s="67" t="s">
        <v>464</v>
      </c>
    </row>
    <row r="221" spans="1:10">
      <c r="A221" s="22"/>
      <c r="B221" s="22"/>
      <c r="C221" s="22" t="s">
        <v>465</v>
      </c>
      <c r="D221" s="66" t="s">
        <v>466</v>
      </c>
      <c r="E221" s="67" t="s">
        <v>467</v>
      </c>
      <c r="F221" s="45" t="s">
        <v>445</v>
      </c>
      <c r="G221" s="29" t="s">
        <v>468</v>
      </c>
      <c r="H221" s="45"/>
      <c r="I221" s="45" t="s">
        <v>469</v>
      </c>
      <c r="J221" s="67" t="s">
        <v>470</v>
      </c>
    </row>
    <row r="222" spans="1:10">
      <c r="A222" s="22"/>
      <c r="B222" s="22"/>
      <c r="C222" s="22" t="s">
        <v>465</v>
      </c>
      <c r="D222" s="66" t="s">
        <v>466</v>
      </c>
      <c r="E222" s="67" t="s">
        <v>471</v>
      </c>
      <c r="F222" s="45" t="s">
        <v>445</v>
      </c>
      <c r="G222" s="29" t="s">
        <v>472</v>
      </c>
      <c r="H222" s="45"/>
      <c r="I222" s="45" t="s">
        <v>469</v>
      </c>
      <c r="J222" s="67" t="s">
        <v>473</v>
      </c>
    </row>
    <row r="223" spans="1:10">
      <c r="A223" s="22"/>
      <c r="B223" s="22"/>
      <c r="C223" s="22" t="s">
        <v>474</v>
      </c>
      <c r="D223" s="66" t="s">
        <v>475</v>
      </c>
      <c r="E223" s="67" t="s">
        <v>476</v>
      </c>
      <c r="F223" s="45" t="s">
        <v>455</v>
      </c>
      <c r="G223" s="29" t="s">
        <v>456</v>
      </c>
      <c r="H223" s="45" t="s">
        <v>457</v>
      </c>
      <c r="I223" s="45" t="s">
        <v>448</v>
      </c>
      <c r="J223" s="67" t="s">
        <v>477</v>
      </c>
    </row>
    <row r="224" ht="361" customHeight="1" spans="1:10">
      <c r="A224" s="65" t="s">
        <v>396</v>
      </c>
      <c r="B224" s="22" t="s">
        <v>783</v>
      </c>
      <c r="C224" s="22"/>
      <c r="D224" s="22"/>
      <c r="E224" s="22"/>
      <c r="F224" s="22"/>
      <c r="G224" s="22"/>
      <c r="H224" s="22"/>
      <c r="I224" s="22"/>
      <c r="J224" s="22"/>
    </row>
    <row r="225" spans="1:10">
      <c r="A225" s="22"/>
      <c r="B225" s="22"/>
      <c r="C225" s="22" t="s">
        <v>442</v>
      </c>
      <c r="D225" s="66" t="s">
        <v>443</v>
      </c>
      <c r="E225" s="67" t="s">
        <v>784</v>
      </c>
      <c r="F225" s="45" t="s">
        <v>445</v>
      </c>
      <c r="G225" s="29" t="s">
        <v>785</v>
      </c>
      <c r="H225" s="45" t="s">
        <v>513</v>
      </c>
      <c r="I225" s="45" t="s">
        <v>448</v>
      </c>
      <c r="J225" s="67" t="s">
        <v>786</v>
      </c>
    </row>
    <row r="226" spans="1:10">
      <c r="A226" s="22"/>
      <c r="B226" s="22"/>
      <c r="C226" s="22" t="s">
        <v>442</v>
      </c>
      <c r="D226" s="66" t="s">
        <v>443</v>
      </c>
      <c r="E226" s="67" t="s">
        <v>787</v>
      </c>
      <c r="F226" s="45" t="s">
        <v>445</v>
      </c>
      <c r="G226" s="29" t="s">
        <v>788</v>
      </c>
      <c r="H226" s="45" t="s">
        <v>513</v>
      </c>
      <c r="I226" s="45" t="s">
        <v>448</v>
      </c>
      <c r="J226" s="67" t="s">
        <v>789</v>
      </c>
    </row>
    <row r="227" spans="1:10">
      <c r="A227" s="22"/>
      <c r="B227" s="22"/>
      <c r="C227" s="22" t="s">
        <v>442</v>
      </c>
      <c r="D227" s="66" t="s">
        <v>453</v>
      </c>
      <c r="E227" s="67" t="s">
        <v>746</v>
      </c>
      <c r="F227" s="45" t="s">
        <v>445</v>
      </c>
      <c r="G227" s="29" t="s">
        <v>516</v>
      </c>
      <c r="H227" s="45" t="s">
        <v>457</v>
      </c>
      <c r="I227" s="45" t="s">
        <v>448</v>
      </c>
      <c r="J227" s="67" t="s">
        <v>790</v>
      </c>
    </row>
    <row r="228" spans="1:10">
      <c r="A228" s="22"/>
      <c r="B228" s="22"/>
      <c r="C228" s="22" t="s">
        <v>442</v>
      </c>
      <c r="D228" s="66" t="s">
        <v>459</v>
      </c>
      <c r="E228" s="67" t="s">
        <v>502</v>
      </c>
      <c r="F228" s="45" t="s">
        <v>461</v>
      </c>
      <c r="G228" s="29" t="s">
        <v>482</v>
      </c>
      <c r="H228" s="45" t="s">
        <v>483</v>
      </c>
      <c r="I228" s="45" t="s">
        <v>448</v>
      </c>
      <c r="J228" s="67" t="s">
        <v>503</v>
      </c>
    </row>
    <row r="229" spans="1:10">
      <c r="A229" s="22"/>
      <c r="B229" s="22"/>
      <c r="C229" s="22" t="s">
        <v>465</v>
      </c>
      <c r="D229" s="66" t="s">
        <v>466</v>
      </c>
      <c r="E229" s="67" t="s">
        <v>791</v>
      </c>
      <c r="F229" s="45" t="s">
        <v>445</v>
      </c>
      <c r="G229" s="29" t="s">
        <v>588</v>
      </c>
      <c r="H229" s="45"/>
      <c r="I229" s="45" t="s">
        <v>469</v>
      </c>
      <c r="J229" s="67" t="s">
        <v>792</v>
      </c>
    </row>
    <row r="230" spans="1:10">
      <c r="A230" s="22"/>
      <c r="B230" s="22"/>
      <c r="C230" s="22" t="s">
        <v>465</v>
      </c>
      <c r="D230" s="66" t="s">
        <v>466</v>
      </c>
      <c r="E230" s="67" t="s">
        <v>584</v>
      </c>
      <c r="F230" s="45" t="s">
        <v>445</v>
      </c>
      <c r="G230" s="29" t="s">
        <v>585</v>
      </c>
      <c r="H230" s="45"/>
      <c r="I230" s="45" t="s">
        <v>469</v>
      </c>
      <c r="J230" s="67" t="s">
        <v>586</v>
      </c>
    </row>
    <row r="231" spans="1:10">
      <c r="A231" s="22"/>
      <c r="B231" s="22"/>
      <c r="C231" s="22" t="s">
        <v>474</v>
      </c>
      <c r="D231" s="66" t="s">
        <v>475</v>
      </c>
      <c r="E231" s="67" t="s">
        <v>793</v>
      </c>
      <c r="F231" s="45" t="s">
        <v>455</v>
      </c>
      <c r="G231" s="29" t="s">
        <v>456</v>
      </c>
      <c r="H231" s="45" t="s">
        <v>457</v>
      </c>
      <c r="I231" s="45" t="s">
        <v>448</v>
      </c>
      <c r="J231" s="67" t="s">
        <v>794</v>
      </c>
    </row>
    <row r="232" ht="237" customHeight="1" spans="1:10">
      <c r="A232" s="65" t="s">
        <v>795</v>
      </c>
      <c r="B232" s="22" t="s">
        <v>796</v>
      </c>
      <c r="C232" s="22"/>
      <c r="D232" s="22"/>
      <c r="E232" s="22"/>
      <c r="F232" s="22"/>
      <c r="G232" s="22"/>
      <c r="H232" s="22"/>
      <c r="I232" s="22"/>
      <c r="J232" s="22"/>
    </row>
    <row r="233" spans="1:10">
      <c r="A233" s="22"/>
      <c r="B233" s="22"/>
      <c r="C233" s="22" t="s">
        <v>442</v>
      </c>
      <c r="D233" s="66" t="s">
        <v>443</v>
      </c>
      <c r="E233" s="67" t="s">
        <v>797</v>
      </c>
      <c r="F233" s="45" t="s">
        <v>445</v>
      </c>
      <c r="G233" s="29" t="s">
        <v>51</v>
      </c>
      <c r="H233" s="45" t="s">
        <v>513</v>
      </c>
      <c r="I233" s="45" t="s">
        <v>448</v>
      </c>
      <c r="J233" s="67" t="s">
        <v>798</v>
      </c>
    </row>
    <row r="234" spans="1:10">
      <c r="A234" s="22"/>
      <c r="B234" s="22"/>
      <c r="C234" s="22" t="s">
        <v>442</v>
      </c>
      <c r="D234" s="66" t="s">
        <v>443</v>
      </c>
      <c r="E234" s="67" t="s">
        <v>799</v>
      </c>
      <c r="F234" s="45" t="s">
        <v>445</v>
      </c>
      <c r="G234" s="29" t="s">
        <v>49</v>
      </c>
      <c r="H234" s="45" t="s">
        <v>513</v>
      </c>
      <c r="I234" s="45" t="s">
        <v>448</v>
      </c>
      <c r="J234" s="67" t="s">
        <v>800</v>
      </c>
    </row>
    <row r="235" spans="1:10">
      <c r="A235" s="22"/>
      <c r="B235" s="22"/>
      <c r="C235" s="22" t="s">
        <v>442</v>
      </c>
      <c r="D235" s="66" t="s">
        <v>443</v>
      </c>
      <c r="E235" s="67" t="s">
        <v>801</v>
      </c>
      <c r="F235" s="45" t="s">
        <v>445</v>
      </c>
      <c r="G235" s="29" t="s">
        <v>49</v>
      </c>
      <c r="H235" s="45" t="s">
        <v>513</v>
      </c>
      <c r="I235" s="45" t="s">
        <v>448</v>
      </c>
      <c r="J235" s="67" t="s">
        <v>802</v>
      </c>
    </row>
    <row r="236" ht="24" spans="1:10">
      <c r="A236" s="22"/>
      <c r="B236" s="22"/>
      <c r="C236" s="22" t="s">
        <v>442</v>
      </c>
      <c r="D236" s="66" t="s">
        <v>453</v>
      </c>
      <c r="E236" s="67" t="s">
        <v>803</v>
      </c>
      <c r="F236" s="45" t="s">
        <v>445</v>
      </c>
      <c r="G236" s="29" t="s">
        <v>551</v>
      </c>
      <c r="H236" s="45" t="s">
        <v>457</v>
      </c>
      <c r="I236" s="45" t="s">
        <v>448</v>
      </c>
      <c r="J236" s="67" t="s">
        <v>804</v>
      </c>
    </row>
    <row r="237" ht="24" spans="1:10">
      <c r="A237" s="22"/>
      <c r="B237" s="22"/>
      <c r="C237" s="22" t="s">
        <v>442</v>
      </c>
      <c r="D237" s="66" t="s">
        <v>459</v>
      </c>
      <c r="E237" s="67" t="s">
        <v>805</v>
      </c>
      <c r="F237" s="45" t="s">
        <v>445</v>
      </c>
      <c r="G237" s="29" t="s">
        <v>516</v>
      </c>
      <c r="H237" s="45" t="s">
        <v>457</v>
      </c>
      <c r="I237" s="45" t="s">
        <v>448</v>
      </c>
      <c r="J237" s="67" t="s">
        <v>806</v>
      </c>
    </row>
    <row r="238" spans="1:10">
      <c r="A238" s="22"/>
      <c r="B238" s="22"/>
      <c r="C238" s="22" t="s">
        <v>465</v>
      </c>
      <c r="D238" s="66" t="s">
        <v>466</v>
      </c>
      <c r="E238" s="67" t="s">
        <v>807</v>
      </c>
      <c r="F238" s="45" t="s">
        <v>445</v>
      </c>
      <c r="G238" s="29" t="s">
        <v>521</v>
      </c>
      <c r="H238" s="45"/>
      <c r="I238" s="45" t="s">
        <v>469</v>
      </c>
      <c r="J238" s="67" t="s">
        <v>808</v>
      </c>
    </row>
    <row r="239" ht="36" spans="1:10">
      <c r="A239" s="22"/>
      <c r="B239" s="22"/>
      <c r="C239" s="22" t="s">
        <v>474</v>
      </c>
      <c r="D239" s="66" t="s">
        <v>475</v>
      </c>
      <c r="E239" s="67" t="s">
        <v>809</v>
      </c>
      <c r="F239" s="45" t="s">
        <v>455</v>
      </c>
      <c r="G239" s="29" t="s">
        <v>551</v>
      </c>
      <c r="H239" s="45" t="s">
        <v>457</v>
      </c>
      <c r="I239" s="45" t="s">
        <v>448</v>
      </c>
      <c r="J239" s="67" t="s">
        <v>810</v>
      </c>
    </row>
    <row r="240" ht="161" customHeight="1" spans="1:10">
      <c r="A240" s="65" t="s">
        <v>350</v>
      </c>
      <c r="B240" s="22" t="s">
        <v>811</v>
      </c>
      <c r="C240" s="22"/>
      <c r="D240" s="22"/>
      <c r="E240" s="22"/>
      <c r="F240" s="22"/>
      <c r="G240" s="22"/>
      <c r="H240" s="22"/>
      <c r="I240" s="22"/>
      <c r="J240" s="22"/>
    </row>
    <row r="241" spans="1:10">
      <c r="A241" s="22"/>
      <c r="B241" s="22"/>
      <c r="C241" s="22" t="s">
        <v>442</v>
      </c>
      <c r="D241" s="66" t="s">
        <v>443</v>
      </c>
      <c r="E241" s="67" t="s">
        <v>812</v>
      </c>
      <c r="F241" s="45" t="s">
        <v>445</v>
      </c>
      <c r="G241" s="29" t="s">
        <v>610</v>
      </c>
      <c r="H241" s="45" t="s">
        <v>447</v>
      </c>
      <c r="I241" s="45" t="s">
        <v>448</v>
      </c>
      <c r="J241" s="67" t="s">
        <v>813</v>
      </c>
    </row>
    <row r="242" spans="1:10">
      <c r="A242" s="22"/>
      <c r="B242" s="22"/>
      <c r="C242" s="22" t="s">
        <v>442</v>
      </c>
      <c r="D242" s="66" t="s">
        <v>443</v>
      </c>
      <c r="E242" s="67" t="s">
        <v>814</v>
      </c>
      <c r="F242" s="45" t="s">
        <v>445</v>
      </c>
      <c r="G242" s="29" t="s">
        <v>74</v>
      </c>
      <c r="H242" s="45" t="s">
        <v>447</v>
      </c>
      <c r="I242" s="45" t="s">
        <v>448</v>
      </c>
      <c r="J242" s="67" t="s">
        <v>815</v>
      </c>
    </row>
    <row r="243" spans="1:10">
      <c r="A243" s="22"/>
      <c r="B243" s="22"/>
      <c r="C243" s="22" t="s">
        <v>442</v>
      </c>
      <c r="D243" s="66" t="s">
        <v>453</v>
      </c>
      <c r="E243" s="67" t="s">
        <v>454</v>
      </c>
      <c r="F243" s="45" t="s">
        <v>445</v>
      </c>
      <c r="G243" s="29" t="s">
        <v>516</v>
      </c>
      <c r="H243" s="45" t="s">
        <v>457</v>
      </c>
      <c r="I243" s="45" t="s">
        <v>448</v>
      </c>
      <c r="J243" s="67" t="s">
        <v>458</v>
      </c>
    </row>
    <row r="244" spans="1:10">
      <c r="A244" s="22"/>
      <c r="B244" s="22"/>
      <c r="C244" s="22" t="s">
        <v>442</v>
      </c>
      <c r="D244" s="66" t="s">
        <v>459</v>
      </c>
      <c r="E244" s="67" t="s">
        <v>460</v>
      </c>
      <c r="F244" s="45" t="s">
        <v>461</v>
      </c>
      <c r="G244" s="29" t="s">
        <v>462</v>
      </c>
      <c r="H244" s="45" t="s">
        <v>463</v>
      </c>
      <c r="I244" s="45" t="s">
        <v>448</v>
      </c>
      <c r="J244" s="67" t="s">
        <v>464</v>
      </c>
    </row>
    <row r="245" spans="1:10">
      <c r="A245" s="22"/>
      <c r="B245" s="22"/>
      <c r="C245" s="22" t="s">
        <v>465</v>
      </c>
      <c r="D245" s="66" t="s">
        <v>466</v>
      </c>
      <c r="E245" s="67" t="s">
        <v>816</v>
      </c>
      <c r="F245" s="45" t="s">
        <v>445</v>
      </c>
      <c r="G245" s="29" t="s">
        <v>817</v>
      </c>
      <c r="H245" s="45"/>
      <c r="I245" s="45" t="s">
        <v>469</v>
      </c>
      <c r="J245" s="67" t="s">
        <v>818</v>
      </c>
    </row>
    <row r="246" spans="1:10">
      <c r="A246" s="22"/>
      <c r="B246" s="22"/>
      <c r="C246" s="22" t="s">
        <v>474</v>
      </c>
      <c r="D246" s="66" t="s">
        <v>475</v>
      </c>
      <c r="E246" s="67" t="s">
        <v>491</v>
      </c>
      <c r="F246" s="45" t="s">
        <v>455</v>
      </c>
      <c r="G246" s="29" t="s">
        <v>551</v>
      </c>
      <c r="H246" s="45" t="s">
        <v>457</v>
      </c>
      <c r="I246" s="45" t="s">
        <v>448</v>
      </c>
      <c r="J246" s="67" t="s">
        <v>492</v>
      </c>
    </row>
    <row r="247" spans="1:10">
      <c r="A247" s="22"/>
      <c r="B247" s="22"/>
      <c r="C247" s="22" t="s">
        <v>474</v>
      </c>
      <c r="D247" s="66" t="s">
        <v>475</v>
      </c>
      <c r="E247" s="67" t="s">
        <v>819</v>
      </c>
      <c r="F247" s="45" t="s">
        <v>455</v>
      </c>
      <c r="G247" s="29" t="s">
        <v>456</v>
      </c>
      <c r="H247" s="45" t="s">
        <v>457</v>
      </c>
      <c r="I247" s="45" t="s">
        <v>448</v>
      </c>
      <c r="J247" s="67" t="s">
        <v>820</v>
      </c>
    </row>
    <row r="248" ht="131" customHeight="1" spans="1:10">
      <c r="A248" s="65" t="s">
        <v>378</v>
      </c>
      <c r="B248" s="22" t="s">
        <v>821</v>
      </c>
      <c r="C248" s="22"/>
      <c r="D248" s="22"/>
      <c r="E248" s="22"/>
      <c r="F248" s="22"/>
      <c r="G248" s="22"/>
      <c r="H248" s="22"/>
      <c r="I248" s="22"/>
      <c r="J248" s="22"/>
    </row>
    <row r="249" spans="1:10">
      <c r="A249" s="22"/>
      <c r="B249" s="22"/>
      <c r="C249" s="22" t="s">
        <v>442</v>
      </c>
      <c r="D249" s="66" t="s">
        <v>443</v>
      </c>
      <c r="E249" s="67" t="s">
        <v>822</v>
      </c>
      <c r="F249" s="45" t="s">
        <v>455</v>
      </c>
      <c r="G249" s="29" t="s">
        <v>823</v>
      </c>
      <c r="H249" s="45" t="s">
        <v>513</v>
      </c>
      <c r="I249" s="45" t="s">
        <v>448</v>
      </c>
      <c r="J249" s="67" t="s">
        <v>824</v>
      </c>
    </row>
    <row r="250" spans="1:10">
      <c r="A250" s="22"/>
      <c r="B250" s="22"/>
      <c r="C250" s="22" t="s">
        <v>442</v>
      </c>
      <c r="D250" s="66" t="s">
        <v>453</v>
      </c>
      <c r="E250" s="67" t="s">
        <v>825</v>
      </c>
      <c r="F250" s="45" t="s">
        <v>445</v>
      </c>
      <c r="G250" s="29" t="s">
        <v>516</v>
      </c>
      <c r="H250" s="45" t="s">
        <v>457</v>
      </c>
      <c r="I250" s="45" t="s">
        <v>448</v>
      </c>
      <c r="J250" s="67" t="s">
        <v>826</v>
      </c>
    </row>
    <row r="251" spans="1:10">
      <c r="A251" s="22"/>
      <c r="B251" s="22"/>
      <c r="C251" s="22" t="s">
        <v>442</v>
      </c>
      <c r="D251" s="66" t="s">
        <v>453</v>
      </c>
      <c r="E251" s="67" t="s">
        <v>827</v>
      </c>
      <c r="F251" s="45" t="s">
        <v>445</v>
      </c>
      <c r="G251" s="29" t="s">
        <v>516</v>
      </c>
      <c r="H251" s="45" t="s">
        <v>457</v>
      </c>
      <c r="I251" s="45" t="s">
        <v>448</v>
      </c>
      <c r="J251" s="67" t="s">
        <v>828</v>
      </c>
    </row>
    <row r="252" spans="1:10">
      <c r="A252" s="22"/>
      <c r="B252" s="22"/>
      <c r="C252" s="22" t="s">
        <v>442</v>
      </c>
      <c r="D252" s="66" t="s">
        <v>459</v>
      </c>
      <c r="E252" s="67" t="s">
        <v>518</v>
      </c>
      <c r="F252" s="45" t="s">
        <v>445</v>
      </c>
      <c r="G252" s="29" t="s">
        <v>516</v>
      </c>
      <c r="H252" s="45" t="s">
        <v>457</v>
      </c>
      <c r="I252" s="45" t="s">
        <v>448</v>
      </c>
      <c r="J252" s="67" t="s">
        <v>519</v>
      </c>
    </row>
    <row r="253" spans="1:10">
      <c r="A253" s="22"/>
      <c r="B253" s="22"/>
      <c r="C253" s="22" t="s">
        <v>442</v>
      </c>
      <c r="D253" s="66" t="s">
        <v>459</v>
      </c>
      <c r="E253" s="67" t="s">
        <v>481</v>
      </c>
      <c r="F253" s="45" t="s">
        <v>445</v>
      </c>
      <c r="G253" s="29" t="s">
        <v>482</v>
      </c>
      <c r="H253" s="45" t="s">
        <v>483</v>
      </c>
      <c r="I253" s="45" t="s">
        <v>448</v>
      </c>
      <c r="J253" s="67" t="s">
        <v>484</v>
      </c>
    </row>
    <row r="254" spans="1:10">
      <c r="A254" s="22"/>
      <c r="B254" s="22"/>
      <c r="C254" s="22" t="s">
        <v>465</v>
      </c>
      <c r="D254" s="66" t="s">
        <v>466</v>
      </c>
      <c r="E254" s="67" t="s">
        <v>829</v>
      </c>
      <c r="F254" s="45" t="s">
        <v>445</v>
      </c>
      <c r="G254" s="29" t="s">
        <v>572</v>
      </c>
      <c r="H254" s="45"/>
      <c r="I254" s="45" t="s">
        <v>469</v>
      </c>
      <c r="J254" s="67" t="s">
        <v>830</v>
      </c>
    </row>
    <row r="255" spans="1:10">
      <c r="A255" s="22"/>
      <c r="B255" s="22"/>
      <c r="C255" s="22" t="s">
        <v>474</v>
      </c>
      <c r="D255" s="66" t="s">
        <v>475</v>
      </c>
      <c r="E255" s="67" t="s">
        <v>831</v>
      </c>
      <c r="F255" s="45" t="s">
        <v>455</v>
      </c>
      <c r="G255" s="29" t="s">
        <v>456</v>
      </c>
      <c r="H255" s="45" t="s">
        <v>457</v>
      </c>
      <c r="I255" s="45" t="s">
        <v>448</v>
      </c>
      <c r="J255" s="67" t="s">
        <v>832</v>
      </c>
    </row>
    <row r="256" ht="126" customHeight="1" spans="1:10">
      <c r="A256" s="65" t="s">
        <v>348</v>
      </c>
      <c r="B256" s="22" t="s">
        <v>833</v>
      </c>
      <c r="C256" s="22"/>
      <c r="D256" s="22"/>
      <c r="E256" s="22"/>
      <c r="F256" s="22"/>
      <c r="G256" s="22"/>
      <c r="H256" s="22"/>
      <c r="I256" s="22"/>
      <c r="J256" s="22"/>
    </row>
    <row r="257" spans="1:10">
      <c r="A257" s="22"/>
      <c r="B257" s="22"/>
      <c r="C257" s="22" t="s">
        <v>442</v>
      </c>
      <c r="D257" s="66" t="s">
        <v>443</v>
      </c>
      <c r="E257" s="67" t="s">
        <v>834</v>
      </c>
      <c r="F257" s="45" t="s">
        <v>445</v>
      </c>
      <c r="G257" s="29" t="s">
        <v>49</v>
      </c>
      <c r="H257" s="45" t="s">
        <v>760</v>
      </c>
      <c r="I257" s="45" t="s">
        <v>448</v>
      </c>
      <c r="J257" s="67" t="s">
        <v>835</v>
      </c>
    </row>
    <row r="258" spans="1:10">
      <c r="A258" s="22"/>
      <c r="B258" s="22"/>
      <c r="C258" s="22" t="s">
        <v>442</v>
      </c>
      <c r="D258" s="66" t="s">
        <v>443</v>
      </c>
      <c r="E258" s="67" t="s">
        <v>836</v>
      </c>
      <c r="F258" s="45" t="s">
        <v>445</v>
      </c>
      <c r="G258" s="29" t="s">
        <v>837</v>
      </c>
      <c r="H258" s="45" t="s">
        <v>838</v>
      </c>
      <c r="I258" s="45" t="s">
        <v>448</v>
      </c>
      <c r="J258" s="67" t="s">
        <v>839</v>
      </c>
    </row>
    <row r="259" spans="1:10">
      <c r="A259" s="22"/>
      <c r="B259" s="22"/>
      <c r="C259" s="22" t="s">
        <v>442</v>
      </c>
      <c r="D259" s="66" t="s">
        <v>453</v>
      </c>
      <c r="E259" s="67" t="s">
        <v>454</v>
      </c>
      <c r="F259" s="45" t="s">
        <v>455</v>
      </c>
      <c r="G259" s="29" t="s">
        <v>456</v>
      </c>
      <c r="H259" s="45" t="s">
        <v>457</v>
      </c>
      <c r="I259" s="45" t="s">
        <v>448</v>
      </c>
      <c r="J259" s="67" t="s">
        <v>458</v>
      </c>
    </row>
    <row r="260" spans="1:10">
      <c r="A260" s="22"/>
      <c r="B260" s="22"/>
      <c r="C260" s="22" t="s">
        <v>442</v>
      </c>
      <c r="D260" s="66" t="s">
        <v>459</v>
      </c>
      <c r="E260" s="67" t="s">
        <v>460</v>
      </c>
      <c r="F260" s="45" t="s">
        <v>461</v>
      </c>
      <c r="G260" s="29" t="s">
        <v>462</v>
      </c>
      <c r="H260" s="45" t="s">
        <v>463</v>
      </c>
      <c r="I260" s="45" t="s">
        <v>448</v>
      </c>
      <c r="J260" s="67" t="s">
        <v>464</v>
      </c>
    </row>
    <row r="261" spans="1:10">
      <c r="A261" s="22"/>
      <c r="B261" s="22"/>
      <c r="C261" s="22" t="s">
        <v>465</v>
      </c>
      <c r="D261" s="66" t="s">
        <v>466</v>
      </c>
      <c r="E261" s="67" t="s">
        <v>840</v>
      </c>
      <c r="F261" s="45" t="s">
        <v>445</v>
      </c>
      <c r="G261" s="29" t="s">
        <v>468</v>
      </c>
      <c r="H261" s="45"/>
      <c r="I261" s="45" t="s">
        <v>469</v>
      </c>
      <c r="J261" s="67" t="s">
        <v>841</v>
      </c>
    </row>
    <row r="262" spans="1:10">
      <c r="A262" s="22"/>
      <c r="B262" s="22"/>
      <c r="C262" s="22" t="s">
        <v>465</v>
      </c>
      <c r="D262" s="66" t="s">
        <v>466</v>
      </c>
      <c r="E262" s="67" t="s">
        <v>842</v>
      </c>
      <c r="F262" s="45" t="s">
        <v>445</v>
      </c>
      <c r="G262" s="29" t="s">
        <v>843</v>
      </c>
      <c r="H262" s="45"/>
      <c r="I262" s="45" t="s">
        <v>469</v>
      </c>
      <c r="J262" s="67" t="s">
        <v>844</v>
      </c>
    </row>
    <row r="263" spans="1:10">
      <c r="A263" s="22"/>
      <c r="B263" s="22"/>
      <c r="C263" s="22" t="s">
        <v>474</v>
      </c>
      <c r="D263" s="66" t="s">
        <v>475</v>
      </c>
      <c r="E263" s="67" t="s">
        <v>476</v>
      </c>
      <c r="F263" s="45" t="s">
        <v>455</v>
      </c>
      <c r="G263" s="29" t="s">
        <v>456</v>
      </c>
      <c r="H263" s="45" t="s">
        <v>457</v>
      </c>
      <c r="I263" s="45" t="s">
        <v>448</v>
      </c>
      <c r="J263" s="67" t="s">
        <v>477</v>
      </c>
    </row>
    <row r="264" ht="153" customHeight="1" spans="1:10">
      <c r="A264" s="65" t="s">
        <v>390</v>
      </c>
      <c r="B264" s="22" t="s">
        <v>845</v>
      </c>
      <c r="C264" s="22"/>
      <c r="D264" s="22"/>
      <c r="E264" s="22"/>
      <c r="F264" s="22"/>
      <c r="G264" s="22"/>
      <c r="H264" s="22"/>
      <c r="I264" s="22"/>
      <c r="J264" s="22"/>
    </row>
    <row r="265" spans="1:10">
      <c r="A265" s="22"/>
      <c r="B265" s="22"/>
      <c r="C265" s="22" t="s">
        <v>442</v>
      </c>
      <c r="D265" s="66" t="s">
        <v>443</v>
      </c>
      <c r="E265" s="67" t="s">
        <v>846</v>
      </c>
      <c r="F265" s="45" t="s">
        <v>445</v>
      </c>
      <c r="G265" s="29" t="s">
        <v>74</v>
      </c>
      <c r="H265" s="45" t="s">
        <v>513</v>
      </c>
      <c r="I265" s="45" t="s">
        <v>448</v>
      </c>
      <c r="J265" s="67" t="s">
        <v>847</v>
      </c>
    </row>
    <row r="266" spans="1:10">
      <c r="A266" s="22"/>
      <c r="B266" s="22"/>
      <c r="C266" s="22" t="s">
        <v>442</v>
      </c>
      <c r="D266" s="66" t="s">
        <v>443</v>
      </c>
      <c r="E266" s="67" t="s">
        <v>848</v>
      </c>
      <c r="F266" s="45" t="s">
        <v>445</v>
      </c>
      <c r="G266" s="29" t="s">
        <v>710</v>
      </c>
      <c r="H266" s="45" t="s">
        <v>513</v>
      </c>
      <c r="I266" s="45" t="s">
        <v>448</v>
      </c>
      <c r="J266" s="67" t="s">
        <v>849</v>
      </c>
    </row>
    <row r="267" spans="1:10">
      <c r="A267" s="22"/>
      <c r="B267" s="22"/>
      <c r="C267" s="22" t="s">
        <v>442</v>
      </c>
      <c r="D267" s="66" t="s">
        <v>443</v>
      </c>
      <c r="E267" s="67" t="s">
        <v>850</v>
      </c>
      <c r="F267" s="45" t="s">
        <v>445</v>
      </c>
      <c r="G267" s="29" t="s">
        <v>851</v>
      </c>
      <c r="H267" s="45" t="s">
        <v>513</v>
      </c>
      <c r="I267" s="45" t="s">
        <v>448</v>
      </c>
      <c r="J267" s="67" t="s">
        <v>852</v>
      </c>
    </row>
    <row r="268" spans="1:10">
      <c r="A268" s="22"/>
      <c r="B268" s="22"/>
      <c r="C268" s="22" t="s">
        <v>442</v>
      </c>
      <c r="D268" s="66" t="s">
        <v>453</v>
      </c>
      <c r="E268" s="67" t="s">
        <v>746</v>
      </c>
      <c r="F268" s="45" t="s">
        <v>445</v>
      </c>
      <c r="G268" s="29" t="s">
        <v>516</v>
      </c>
      <c r="H268" s="45" t="s">
        <v>457</v>
      </c>
      <c r="I268" s="45" t="s">
        <v>448</v>
      </c>
      <c r="J268" s="67" t="s">
        <v>790</v>
      </c>
    </row>
    <row r="269" spans="1:10">
      <c r="A269" s="22"/>
      <c r="B269" s="22"/>
      <c r="C269" s="22" t="s">
        <v>442</v>
      </c>
      <c r="D269" s="66" t="s">
        <v>459</v>
      </c>
      <c r="E269" s="67" t="s">
        <v>502</v>
      </c>
      <c r="F269" s="45" t="s">
        <v>445</v>
      </c>
      <c r="G269" s="29" t="s">
        <v>482</v>
      </c>
      <c r="H269" s="45" t="s">
        <v>483</v>
      </c>
      <c r="I269" s="45" t="s">
        <v>448</v>
      </c>
      <c r="J269" s="67" t="s">
        <v>503</v>
      </c>
    </row>
    <row r="270" spans="1:10">
      <c r="A270" s="22"/>
      <c r="B270" s="22"/>
      <c r="C270" s="22" t="s">
        <v>465</v>
      </c>
      <c r="D270" s="66" t="s">
        <v>466</v>
      </c>
      <c r="E270" s="67" t="s">
        <v>853</v>
      </c>
      <c r="F270" s="45" t="s">
        <v>445</v>
      </c>
      <c r="G270" s="29" t="s">
        <v>751</v>
      </c>
      <c r="H270" s="45"/>
      <c r="I270" s="45" t="s">
        <v>469</v>
      </c>
      <c r="J270" s="67" t="s">
        <v>854</v>
      </c>
    </row>
    <row r="271" spans="1:10">
      <c r="A271" s="22"/>
      <c r="B271" s="22"/>
      <c r="C271" s="22" t="s">
        <v>474</v>
      </c>
      <c r="D271" s="66" t="s">
        <v>475</v>
      </c>
      <c r="E271" s="67" t="s">
        <v>855</v>
      </c>
      <c r="F271" s="45" t="s">
        <v>455</v>
      </c>
      <c r="G271" s="29" t="s">
        <v>456</v>
      </c>
      <c r="H271" s="45" t="s">
        <v>457</v>
      </c>
      <c r="I271" s="45" t="s">
        <v>448</v>
      </c>
      <c r="J271" s="67" t="s">
        <v>856</v>
      </c>
    </row>
    <row r="272" ht="77" customHeight="1" spans="1:10">
      <c r="A272" s="65" t="s">
        <v>315</v>
      </c>
      <c r="B272" s="22" t="s">
        <v>857</v>
      </c>
      <c r="C272" s="22"/>
      <c r="D272" s="22"/>
      <c r="E272" s="22"/>
      <c r="F272" s="22"/>
      <c r="G272" s="22"/>
      <c r="H272" s="22"/>
      <c r="I272" s="22"/>
      <c r="J272" s="22"/>
    </row>
    <row r="273" spans="1:10">
      <c r="A273" s="22"/>
      <c r="B273" s="22"/>
      <c r="C273" s="22" t="s">
        <v>442</v>
      </c>
      <c r="D273" s="66" t="s">
        <v>443</v>
      </c>
      <c r="E273" s="67" t="s">
        <v>858</v>
      </c>
      <c r="F273" s="45" t="s">
        <v>445</v>
      </c>
      <c r="G273" s="29" t="s">
        <v>610</v>
      </c>
      <c r="H273" s="45" t="s">
        <v>447</v>
      </c>
      <c r="I273" s="45" t="s">
        <v>448</v>
      </c>
      <c r="J273" s="67" t="s">
        <v>859</v>
      </c>
    </row>
    <row r="274" spans="1:10">
      <c r="A274" s="22"/>
      <c r="B274" s="22"/>
      <c r="C274" s="22" t="s">
        <v>442</v>
      </c>
      <c r="D274" s="66" t="s">
        <v>453</v>
      </c>
      <c r="E274" s="67" t="s">
        <v>454</v>
      </c>
      <c r="F274" s="45" t="s">
        <v>455</v>
      </c>
      <c r="G274" s="29" t="s">
        <v>456</v>
      </c>
      <c r="H274" s="45" t="s">
        <v>457</v>
      </c>
      <c r="I274" s="45" t="s">
        <v>448</v>
      </c>
      <c r="J274" s="67" t="s">
        <v>458</v>
      </c>
    </row>
    <row r="275" spans="1:10">
      <c r="A275" s="22"/>
      <c r="B275" s="22"/>
      <c r="C275" s="22" t="s">
        <v>442</v>
      </c>
      <c r="D275" s="66" t="s">
        <v>459</v>
      </c>
      <c r="E275" s="67" t="s">
        <v>460</v>
      </c>
      <c r="F275" s="45" t="s">
        <v>461</v>
      </c>
      <c r="G275" s="29" t="s">
        <v>462</v>
      </c>
      <c r="H275" s="45" t="s">
        <v>463</v>
      </c>
      <c r="I275" s="45" t="s">
        <v>448</v>
      </c>
      <c r="J275" s="67" t="s">
        <v>464</v>
      </c>
    </row>
    <row r="276" spans="1:10">
      <c r="A276" s="22"/>
      <c r="B276" s="22"/>
      <c r="C276" s="22" t="s">
        <v>442</v>
      </c>
      <c r="D276" s="66" t="s">
        <v>459</v>
      </c>
      <c r="E276" s="67" t="s">
        <v>481</v>
      </c>
      <c r="F276" s="45" t="s">
        <v>445</v>
      </c>
      <c r="G276" s="29" t="s">
        <v>482</v>
      </c>
      <c r="H276" s="45" t="s">
        <v>483</v>
      </c>
      <c r="I276" s="45" t="s">
        <v>448</v>
      </c>
      <c r="J276" s="67" t="s">
        <v>484</v>
      </c>
    </row>
    <row r="277" spans="1:10">
      <c r="A277" s="22"/>
      <c r="B277" s="22"/>
      <c r="C277" s="22" t="s">
        <v>465</v>
      </c>
      <c r="D277" s="66" t="s">
        <v>466</v>
      </c>
      <c r="E277" s="67" t="s">
        <v>860</v>
      </c>
      <c r="F277" s="45" t="s">
        <v>445</v>
      </c>
      <c r="G277" s="29" t="s">
        <v>468</v>
      </c>
      <c r="H277" s="45"/>
      <c r="I277" s="45" t="s">
        <v>469</v>
      </c>
      <c r="J277" s="67" t="s">
        <v>861</v>
      </c>
    </row>
    <row r="278" spans="1:10">
      <c r="A278" s="22"/>
      <c r="B278" s="22"/>
      <c r="C278" s="22" t="s">
        <v>465</v>
      </c>
      <c r="D278" s="66" t="s">
        <v>466</v>
      </c>
      <c r="E278" s="67" t="s">
        <v>862</v>
      </c>
      <c r="F278" s="45" t="s">
        <v>445</v>
      </c>
      <c r="G278" s="29" t="s">
        <v>682</v>
      </c>
      <c r="H278" s="45"/>
      <c r="I278" s="45" t="s">
        <v>469</v>
      </c>
      <c r="J278" s="67" t="s">
        <v>863</v>
      </c>
    </row>
    <row r="279" spans="1:10">
      <c r="A279" s="22"/>
      <c r="B279" s="22"/>
      <c r="C279" s="22" t="s">
        <v>474</v>
      </c>
      <c r="D279" s="66" t="s">
        <v>475</v>
      </c>
      <c r="E279" s="67" t="s">
        <v>476</v>
      </c>
      <c r="F279" s="45" t="s">
        <v>455</v>
      </c>
      <c r="G279" s="29" t="s">
        <v>456</v>
      </c>
      <c r="H279" s="45" t="s">
        <v>457</v>
      </c>
      <c r="I279" s="45" t="s">
        <v>448</v>
      </c>
      <c r="J279" s="67" t="s">
        <v>477</v>
      </c>
    </row>
    <row r="280" ht="204" customHeight="1" spans="1:10">
      <c r="A280" s="65" t="s">
        <v>376</v>
      </c>
      <c r="B280" s="22" t="s">
        <v>864</v>
      </c>
      <c r="C280" s="22"/>
      <c r="D280" s="22"/>
      <c r="E280" s="22"/>
      <c r="F280" s="22"/>
      <c r="G280" s="22"/>
      <c r="H280" s="22"/>
      <c r="I280" s="22"/>
      <c r="J280" s="22"/>
    </row>
    <row r="281" spans="1:10">
      <c r="A281" s="22"/>
      <c r="B281" s="22"/>
      <c r="C281" s="22" t="s">
        <v>442</v>
      </c>
      <c r="D281" s="66" t="s">
        <v>443</v>
      </c>
      <c r="E281" s="67" t="s">
        <v>865</v>
      </c>
      <c r="F281" s="45" t="s">
        <v>445</v>
      </c>
      <c r="G281" s="29" t="s">
        <v>866</v>
      </c>
      <c r="H281" s="45" t="s">
        <v>513</v>
      </c>
      <c r="I281" s="45" t="s">
        <v>448</v>
      </c>
      <c r="J281" s="67" t="s">
        <v>867</v>
      </c>
    </row>
    <row r="282" spans="1:10">
      <c r="A282" s="22"/>
      <c r="B282" s="22"/>
      <c r="C282" s="22" t="s">
        <v>442</v>
      </c>
      <c r="D282" s="66" t="s">
        <v>443</v>
      </c>
      <c r="E282" s="67" t="s">
        <v>868</v>
      </c>
      <c r="F282" s="45" t="s">
        <v>445</v>
      </c>
      <c r="G282" s="29" t="s">
        <v>866</v>
      </c>
      <c r="H282" s="45" t="s">
        <v>513</v>
      </c>
      <c r="I282" s="45" t="s">
        <v>448</v>
      </c>
      <c r="J282" s="67" t="s">
        <v>869</v>
      </c>
    </row>
    <row r="283" spans="1:10">
      <c r="A283" s="22"/>
      <c r="B283" s="22"/>
      <c r="C283" s="22" t="s">
        <v>442</v>
      </c>
      <c r="D283" s="66" t="s">
        <v>453</v>
      </c>
      <c r="E283" s="67" t="s">
        <v>515</v>
      </c>
      <c r="F283" s="45" t="s">
        <v>445</v>
      </c>
      <c r="G283" s="29" t="s">
        <v>516</v>
      </c>
      <c r="H283" s="45" t="s">
        <v>457</v>
      </c>
      <c r="I283" s="45" t="s">
        <v>448</v>
      </c>
      <c r="J283" s="67" t="s">
        <v>517</v>
      </c>
    </row>
    <row r="284" spans="1:10">
      <c r="A284" s="22"/>
      <c r="B284" s="22"/>
      <c r="C284" s="22" t="s">
        <v>442</v>
      </c>
      <c r="D284" s="66" t="s">
        <v>459</v>
      </c>
      <c r="E284" s="67" t="s">
        <v>700</v>
      </c>
      <c r="F284" s="45" t="s">
        <v>445</v>
      </c>
      <c r="G284" s="29" t="s">
        <v>516</v>
      </c>
      <c r="H284" s="45" t="s">
        <v>457</v>
      </c>
      <c r="I284" s="45" t="s">
        <v>448</v>
      </c>
      <c r="J284" s="67" t="s">
        <v>701</v>
      </c>
    </row>
    <row r="285" spans="1:10">
      <c r="A285" s="22"/>
      <c r="B285" s="22"/>
      <c r="C285" s="22" t="s">
        <v>442</v>
      </c>
      <c r="D285" s="66" t="s">
        <v>459</v>
      </c>
      <c r="E285" s="67" t="s">
        <v>481</v>
      </c>
      <c r="F285" s="45" t="s">
        <v>461</v>
      </c>
      <c r="G285" s="29" t="s">
        <v>54</v>
      </c>
      <c r="H285" s="45" t="s">
        <v>483</v>
      </c>
      <c r="I285" s="45" t="s">
        <v>448</v>
      </c>
      <c r="J285" s="67" t="s">
        <v>484</v>
      </c>
    </row>
    <row r="286" spans="1:10">
      <c r="A286" s="22"/>
      <c r="B286" s="22"/>
      <c r="C286" s="22" t="s">
        <v>465</v>
      </c>
      <c r="D286" s="66" t="s">
        <v>466</v>
      </c>
      <c r="E286" s="67" t="s">
        <v>870</v>
      </c>
      <c r="F286" s="45" t="s">
        <v>445</v>
      </c>
      <c r="G286" s="29" t="s">
        <v>572</v>
      </c>
      <c r="H286" s="45"/>
      <c r="I286" s="45" t="s">
        <v>469</v>
      </c>
      <c r="J286" s="67" t="s">
        <v>871</v>
      </c>
    </row>
    <row r="287" spans="1:10">
      <c r="A287" s="22"/>
      <c r="B287" s="22"/>
      <c r="C287" s="22" t="s">
        <v>474</v>
      </c>
      <c r="D287" s="66" t="s">
        <v>475</v>
      </c>
      <c r="E287" s="67" t="s">
        <v>475</v>
      </c>
      <c r="F287" s="45" t="s">
        <v>455</v>
      </c>
      <c r="G287" s="29" t="s">
        <v>456</v>
      </c>
      <c r="H287" s="45" t="s">
        <v>457</v>
      </c>
      <c r="I287" s="45" t="s">
        <v>448</v>
      </c>
      <c r="J287" s="67" t="s">
        <v>872</v>
      </c>
    </row>
    <row r="288" s="2" customFormat="1" ht="143" customHeight="1" spans="1:10">
      <c r="A288" s="65" t="s">
        <v>400</v>
      </c>
      <c r="B288" s="22" t="s">
        <v>873</v>
      </c>
      <c r="C288" s="22"/>
      <c r="D288" s="22"/>
      <c r="E288" s="22"/>
      <c r="F288" s="22"/>
      <c r="G288" s="22"/>
      <c r="H288" s="22"/>
      <c r="I288" s="22"/>
      <c r="J288" s="22"/>
    </row>
    <row r="289" s="2" customFormat="1" spans="1:10">
      <c r="A289" s="22"/>
      <c r="B289" s="22"/>
      <c r="C289" s="22" t="s">
        <v>442</v>
      </c>
      <c r="D289" s="66" t="s">
        <v>443</v>
      </c>
      <c r="E289" s="66" t="s">
        <v>874</v>
      </c>
      <c r="F289" s="66" t="s">
        <v>445</v>
      </c>
      <c r="G289" s="66">
        <v>12</v>
      </c>
      <c r="H289" s="66" t="s">
        <v>875</v>
      </c>
      <c r="I289" s="66" t="s">
        <v>448</v>
      </c>
      <c r="J289" s="66" t="s">
        <v>876</v>
      </c>
    </row>
    <row r="290" s="2" customFormat="1" spans="1:10">
      <c r="A290" s="22"/>
      <c r="B290" s="22"/>
      <c r="C290" s="22" t="s">
        <v>442</v>
      </c>
      <c r="D290" s="66" t="s">
        <v>453</v>
      </c>
      <c r="E290" s="66" t="s">
        <v>454</v>
      </c>
      <c r="F290" s="66" t="s">
        <v>455</v>
      </c>
      <c r="G290" s="66">
        <v>90</v>
      </c>
      <c r="H290" s="66" t="s">
        <v>457</v>
      </c>
      <c r="I290" s="66" t="s">
        <v>448</v>
      </c>
      <c r="J290" s="66" t="s">
        <v>458</v>
      </c>
    </row>
    <row r="291" s="2" customFormat="1" spans="1:10">
      <c r="A291" s="22"/>
      <c r="B291" s="22"/>
      <c r="C291" s="22" t="s">
        <v>442</v>
      </c>
      <c r="D291" s="66" t="s">
        <v>459</v>
      </c>
      <c r="E291" s="66" t="s">
        <v>460</v>
      </c>
      <c r="F291" s="66" t="s">
        <v>461</v>
      </c>
      <c r="G291" s="66">
        <v>30</v>
      </c>
      <c r="H291" s="66" t="s">
        <v>463</v>
      </c>
      <c r="I291" s="66" t="s">
        <v>448</v>
      </c>
      <c r="J291" s="66" t="s">
        <v>701</v>
      </c>
    </row>
    <row r="292" s="2" customFormat="1" spans="1:10">
      <c r="A292" s="22"/>
      <c r="B292" s="22"/>
      <c r="C292" s="22" t="s">
        <v>465</v>
      </c>
      <c r="D292" s="66" t="s">
        <v>466</v>
      </c>
      <c r="E292" s="66" t="s">
        <v>877</v>
      </c>
      <c r="F292" s="66" t="s">
        <v>445</v>
      </c>
      <c r="G292" s="66" t="s">
        <v>588</v>
      </c>
      <c r="H292" s="66" t="s">
        <v>878</v>
      </c>
      <c r="I292" s="66" t="s">
        <v>469</v>
      </c>
      <c r="J292" s="66" t="s">
        <v>879</v>
      </c>
    </row>
    <row r="293" s="2" customFormat="1" spans="1:10">
      <c r="A293" s="22"/>
      <c r="B293" s="22"/>
      <c r="C293" s="22" t="s">
        <v>474</v>
      </c>
      <c r="D293" s="66" t="s">
        <v>475</v>
      </c>
      <c r="E293" s="66" t="s">
        <v>476</v>
      </c>
      <c r="F293" s="66" t="s">
        <v>455</v>
      </c>
      <c r="G293" s="66">
        <v>90</v>
      </c>
      <c r="H293" s="66" t="s">
        <v>457</v>
      </c>
      <c r="I293" s="66" t="s">
        <v>448</v>
      </c>
      <c r="J293" s="66" t="s">
        <v>477</v>
      </c>
    </row>
    <row r="294" ht="94" customHeight="1" spans="1:10">
      <c r="A294" s="65" t="s">
        <v>402</v>
      </c>
      <c r="B294" s="68" t="s">
        <v>880</v>
      </c>
      <c r="C294" s="22"/>
      <c r="D294" s="22"/>
      <c r="E294" s="22"/>
      <c r="F294" s="22"/>
      <c r="G294" s="22"/>
      <c r="H294" s="22"/>
      <c r="I294" s="22"/>
      <c r="J294" s="22"/>
    </row>
    <row r="295" spans="1:10">
      <c r="A295" s="22"/>
      <c r="B295" s="22"/>
      <c r="C295" s="22" t="s">
        <v>442</v>
      </c>
      <c r="D295" s="66" t="s">
        <v>443</v>
      </c>
      <c r="E295" s="66" t="s">
        <v>881</v>
      </c>
      <c r="F295" s="66" t="s">
        <v>445</v>
      </c>
      <c r="G295" s="66">
        <v>40</v>
      </c>
      <c r="H295" s="66" t="s">
        <v>496</v>
      </c>
      <c r="I295" s="66" t="s">
        <v>448</v>
      </c>
      <c r="J295" s="66" t="s">
        <v>882</v>
      </c>
    </row>
    <row r="296" spans="1:10">
      <c r="A296" s="22"/>
      <c r="B296" s="22"/>
      <c r="C296" s="22" t="s">
        <v>442</v>
      </c>
      <c r="D296" s="66" t="s">
        <v>453</v>
      </c>
      <c r="E296" s="66" t="s">
        <v>454</v>
      </c>
      <c r="F296" s="66" t="s">
        <v>445</v>
      </c>
      <c r="G296" s="66">
        <v>100</v>
      </c>
      <c r="H296" s="66" t="s">
        <v>457</v>
      </c>
      <c r="I296" s="66" t="s">
        <v>448</v>
      </c>
      <c r="J296" s="66" t="s">
        <v>454</v>
      </c>
    </row>
    <row r="297" spans="1:10">
      <c r="A297" s="22"/>
      <c r="B297" s="22"/>
      <c r="C297" s="22" t="s">
        <v>442</v>
      </c>
      <c r="D297" s="66" t="s">
        <v>459</v>
      </c>
      <c r="E297" s="66" t="s">
        <v>883</v>
      </c>
      <c r="F297" s="66" t="s">
        <v>461</v>
      </c>
      <c r="G297" s="66">
        <v>30</v>
      </c>
      <c r="H297" s="66" t="s">
        <v>463</v>
      </c>
      <c r="I297" s="66" t="s">
        <v>448</v>
      </c>
      <c r="J297" s="66" t="s">
        <v>883</v>
      </c>
    </row>
    <row r="298" spans="1:10">
      <c r="A298" s="22"/>
      <c r="B298" s="22"/>
      <c r="C298" s="22" t="s">
        <v>465</v>
      </c>
      <c r="D298" s="66" t="s">
        <v>466</v>
      </c>
      <c r="E298" s="66" t="s">
        <v>884</v>
      </c>
      <c r="F298" s="66" t="s">
        <v>445</v>
      </c>
      <c r="G298" s="66" t="s">
        <v>885</v>
      </c>
      <c r="H298" s="66" t="s">
        <v>878</v>
      </c>
      <c r="I298" s="66" t="s">
        <v>469</v>
      </c>
      <c r="J298" s="66" t="s">
        <v>886</v>
      </c>
    </row>
    <row r="299" spans="1:10">
      <c r="A299" s="22"/>
      <c r="B299" s="22"/>
      <c r="C299" s="22" t="s">
        <v>474</v>
      </c>
      <c r="D299" s="66" t="s">
        <v>475</v>
      </c>
      <c r="E299" s="66" t="s">
        <v>887</v>
      </c>
      <c r="F299" s="66" t="s">
        <v>455</v>
      </c>
      <c r="G299" s="66">
        <v>95</v>
      </c>
      <c r="H299" s="66" t="s">
        <v>457</v>
      </c>
      <c r="I299" s="66" t="s">
        <v>448</v>
      </c>
      <c r="J299" s="66" t="s">
        <v>887</v>
      </c>
    </row>
    <row r="300" ht="91" customHeight="1" spans="1:10">
      <c r="A300" s="65" t="s">
        <v>404</v>
      </c>
      <c r="B300" s="68" t="s">
        <v>888</v>
      </c>
      <c r="C300" s="22"/>
      <c r="D300" s="22"/>
      <c r="E300" s="22"/>
      <c r="F300" s="22"/>
      <c r="G300" s="22"/>
      <c r="H300" s="22"/>
      <c r="I300" s="22"/>
      <c r="J300" s="22"/>
    </row>
    <row r="301" spans="1:10">
      <c r="A301" s="22"/>
      <c r="B301" s="22"/>
      <c r="C301" s="22" t="s">
        <v>442</v>
      </c>
      <c r="D301" s="66" t="s">
        <v>443</v>
      </c>
      <c r="E301" s="66" t="s">
        <v>881</v>
      </c>
      <c r="F301" s="66" t="s">
        <v>445</v>
      </c>
      <c r="G301" s="66">
        <v>30</v>
      </c>
      <c r="H301" s="66" t="s">
        <v>496</v>
      </c>
      <c r="I301" s="66" t="s">
        <v>448</v>
      </c>
      <c r="J301" s="66" t="s">
        <v>882</v>
      </c>
    </row>
    <row r="302" spans="1:10">
      <c r="A302" s="22"/>
      <c r="B302" s="22"/>
      <c r="C302" s="22" t="s">
        <v>442</v>
      </c>
      <c r="D302" s="66" t="s">
        <v>453</v>
      </c>
      <c r="E302" s="66" t="s">
        <v>454</v>
      </c>
      <c r="F302" s="66" t="s">
        <v>445</v>
      </c>
      <c r="G302" s="66">
        <v>100</v>
      </c>
      <c r="H302" s="66" t="s">
        <v>457</v>
      </c>
      <c r="I302" s="66" t="s">
        <v>448</v>
      </c>
      <c r="J302" s="66" t="s">
        <v>454</v>
      </c>
    </row>
    <row r="303" spans="1:10">
      <c r="A303" s="22"/>
      <c r="B303" s="22"/>
      <c r="C303" s="22" t="s">
        <v>442</v>
      </c>
      <c r="D303" s="66" t="s">
        <v>459</v>
      </c>
      <c r="E303" s="66" t="s">
        <v>883</v>
      </c>
      <c r="F303" s="66" t="s">
        <v>461</v>
      </c>
      <c r="G303" s="66">
        <v>30</v>
      </c>
      <c r="H303" s="66" t="s">
        <v>463</v>
      </c>
      <c r="I303" s="66" t="s">
        <v>448</v>
      </c>
      <c r="J303" s="66" t="s">
        <v>883</v>
      </c>
    </row>
    <row r="304" spans="1:10">
      <c r="A304" s="22"/>
      <c r="B304" s="22"/>
      <c r="C304" s="22" t="s">
        <v>465</v>
      </c>
      <c r="D304" s="66" t="s">
        <v>466</v>
      </c>
      <c r="E304" s="66" t="s">
        <v>884</v>
      </c>
      <c r="F304" s="66" t="s">
        <v>445</v>
      </c>
      <c r="G304" s="66" t="s">
        <v>885</v>
      </c>
      <c r="H304" s="66" t="s">
        <v>878</v>
      </c>
      <c r="I304" s="66" t="s">
        <v>469</v>
      </c>
      <c r="J304" s="66" t="s">
        <v>886</v>
      </c>
    </row>
    <row r="305" spans="1:10">
      <c r="A305" s="22"/>
      <c r="B305" s="22"/>
      <c r="C305" s="22" t="s">
        <v>474</v>
      </c>
      <c r="D305" s="66" t="s">
        <v>475</v>
      </c>
      <c r="E305" s="66" t="s">
        <v>887</v>
      </c>
      <c r="F305" s="66" t="s">
        <v>455</v>
      </c>
      <c r="G305" s="66">
        <v>95</v>
      </c>
      <c r="H305" s="66" t="s">
        <v>457</v>
      </c>
      <c r="I305" s="66" t="s">
        <v>448</v>
      </c>
      <c r="J305" s="66" t="s">
        <v>887</v>
      </c>
    </row>
    <row r="306" ht="162" customHeight="1" spans="1:10">
      <c r="A306" s="65" t="s">
        <v>406</v>
      </c>
      <c r="B306" s="68" t="s">
        <v>889</v>
      </c>
      <c r="C306" s="22"/>
      <c r="D306" s="22"/>
      <c r="E306" s="22"/>
      <c r="F306" s="22"/>
      <c r="G306" s="22"/>
      <c r="H306" s="22"/>
      <c r="I306" s="22"/>
      <c r="J306" s="22"/>
    </row>
    <row r="307" spans="1:10">
      <c r="A307" s="22"/>
      <c r="B307" s="22"/>
      <c r="C307" s="22" t="s">
        <v>442</v>
      </c>
      <c r="D307" s="66" t="s">
        <v>443</v>
      </c>
      <c r="E307" s="66" t="s">
        <v>890</v>
      </c>
      <c r="F307" s="66" t="s">
        <v>445</v>
      </c>
      <c r="G307" s="66">
        <v>10</v>
      </c>
      <c r="H307" s="66" t="s">
        <v>630</v>
      </c>
      <c r="I307" s="66" t="s">
        <v>448</v>
      </c>
      <c r="J307" s="66" t="s">
        <v>891</v>
      </c>
    </row>
    <row r="308" spans="1:10">
      <c r="A308" s="22"/>
      <c r="B308" s="22"/>
      <c r="C308" s="22" t="s">
        <v>442</v>
      </c>
      <c r="D308" s="66" t="s">
        <v>453</v>
      </c>
      <c r="E308" s="66" t="s">
        <v>454</v>
      </c>
      <c r="F308" s="66" t="s">
        <v>455</v>
      </c>
      <c r="G308" s="66">
        <v>90</v>
      </c>
      <c r="H308" s="66" t="s">
        <v>457</v>
      </c>
      <c r="I308" s="66" t="s">
        <v>448</v>
      </c>
      <c r="J308" s="66" t="s">
        <v>458</v>
      </c>
    </row>
    <row r="309" spans="1:10">
      <c r="A309" s="22"/>
      <c r="B309" s="22"/>
      <c r="C309" s="22" t="s">
        <v>442</v>
      </c>
      <c r="D309" s="66" t="s">
        <v>459</v>
      </c>
      <c r="E309" s="66" t="s">
        <v>460</v>
      </c>
      <c r="F309" s="66" t="s">
        <v>461</v>
      </c>
      <c r="G309" s="66">
        <v>30</v>
      </c>
      <c r="H309" s="66" t="s">
        <v>463</v>
      </c>
      <c r="I309" s="66" t="s">
        <v>448</v>
      </c>
      <c r="J309" s="66" t="s">
        <v>464</v>
      </c>
    </row>
    <row r="310" spans="1:10">
      <c r="A310" s="22"/>
      <c r="B310" s="22"/>
      <c r="C310" s="22" t="s">
        <v>465</v>
      </c>
      <c r="D310" s="66" t="s">
        <v>466</v>
      </c>
      <c r="E310" s="66" t="s">
        <v>877</v>
      </c>
      <c r="F310" s="66" t="s">
        <v>445</v>
      </c>
      <c r="G310" s="66" t="s">
        <v>588</v>
      </c>
      <c r="H310" s="66" t="s">
        <v>878</v>
      </c>
      <c r="I310" s="66" t="s">
        <v>469</v>
      </c>
      <c r="J310" s="66" t="s">
        <v>879</v>
      </c>
    </row>
    <row r="311" spans="1:10">
      <c r="A311" s="22"/>
      <c r="B311" s="22"/>
      <c r="C311" s="22" t="s">
        <v>474</v>
      </c>
      <c r="D311" s="66" t="s">
        <v>475</v>
      </c>
      <c r="E311" s="66" t="s">
        <v>476</v>
      </c>
      <c r="F311" s="66" t="s">
        <v>455</v>
      </c>
      <c r="G311" s="66">
        <v>90</v>
      </c>
      <c r="H311" s="66" t="s">
        <v>457</v>
      </c>
      <c r="I311" s="66" t="s">
        <v>448</v>
      </c>
      <c r="J311" s="66" t="s">
        <v>477</v>
      </c>
    </row>
    <row r="312" ht="174" customHeight="1" spans="1:10">
      <c r="A312" s="65" t="s">
        <v>411</v>
      </c>
      <c r="B312" s="68" t="s">
        <v>892</v>
      </c>
      <c r="C312" s="22"/>
      <c r="D312" s="22"/>
      <c r="E312" s="22"/>
      <c r="F312" s="22"/>
      <c r="G312" s="22"/>
      <c r="H312" s="22"/>
      <c r="I312" s="22"/>
      <c r="J312" s="22"/>
    </row>
    <row r="313" spans="1:10">
      <c r="A313" s="22"/>
      <c r="B313" s="22"/>
      <c r="C313" s="22" t="s">
        <v>442</v>
      </c>
      <c r="D313" s="66" t="s">
        <v>443</v>
      </c>
      <c r="E313" s="66" t="s">
        <v>893</v>
      </c>
      <c r="F313" s="66" t="s">
        <v>445</v>
      </c>
      <c r="G313" s="66">
        <v>1407</v>
      </c>
      <c r="H313" s="66" t="s">
        <v>630</v>
      </c>
      <c r="I313" s="66" t="s">
        <v>448</v>
      </c>
      <c r="J313" s="66" t="s">
        <v>894</v>
      </c>
    </row>
    <row r="314" spans="1:10">
      <c r="A314" s="22"/>
      <c r="B314" s="22"/>
      <c r="C314" s="22" t="s">
        <v>442</v>
      </c>
      <c r="D314" s="66" t="s">
        <v>443</v>
      </c>
      <c r="E314" s="66" t="s">
        <v>895</v>
      </c>
      <c r="F314" s="66" t="s">
        <v>445</v>
      </c>
      <c r="G314" s="66">
        <v>500</v>
      </c>
      <c r="H314" s="66" t="s">
        <v>566</v>
      </c>
      <c r="I314" s="66" t="s">
        <v>448</v>
      </c>
      <c r="J314" s="66" t="s">
        <v>896</v>
      </c>
    </row>
    <row r="315" spans="1:10">
      <c r="A315" s="22"/>
      <c r="B315" s="22"/>
      <c r="C315" s="22" t="s">
        <v>442</v>
      </c>
      <c r="D315" s="66" t="s">
        <v>453</v>
      </c>
      <c r="E315" s="66" t="s">
        <v>454</v>
      </c>
      <c r="F315" s="66" t="s">
        <v>455</v>
      </c>
      <c r="G315" s="66">
        <v>90</v>
      </c>
      <c r="H315" s="66" t="s">
        <v>457</v>
      </c>
      <c r="I315" s="66" t="s">
        <v>448</v>
      </c>
      <c r="J315" s="66" t="s">
        <v>458</v>
      </c>
    </row>
    <row r="316" spans="1:10">
      <c r="A316" s="22"/>
      <c r="B316" s="22"/>
      <c r="C316" s="22" t="s">
        <v>442</v>
      </c>
      <c r="D316" s="66" t="s">
        <v>459</v>
      </c>
      <c r="E316" s="66" t="s">
        <v>481</v>
      </c>
      <c r="F316" s="66" t="s">
        <v>445</v>
      </c>
      <c r="G316" s="66">
        <v>6</v>
      </c>
      <c r="H316" s="66" t="s">
        <v>483</v>
      </c>
      <c r="I316" s="66" t="s">
        <v>448</v>
      </c>
      <c r="J316" s="66" t="s">
        <v>484</v>
      </c>
    </row>
    <row r="317" ht="24" spans="1:10">
      <c r="A317" s="22"/>
      <c r="B317" s="22"/>
      <c r="C317" s="22" t="s">
        <v>465</v>
      </c>
      <c r="D317" s="66" t="s">
        <v>466</v>
      </c>
      <c r="E317" s="66" t="s">
        <v>897</v>
      </c>
      <c r="F317" s="66" t="s">
        <v>445</v>
      </c>
      <c r="G317" s="66" t="s">
        <v>468</v>
      </c>
      <c r="H317" s="66" t="s">
        <v>878</v>
      </c>
      <c r="I317" s="66" t="s">
        <v>469</v>
      </c>
      <c r="J317" s="66" t="s">
        <v>898</v>
      </c>
    </row>
    <row r="318" spans="1:10">
      <c r="A318" s="22"/>
      <c r="B318" s="22"/>
      <c r="C318" s="22" t="s">
        <v>474</v>
      </c>
      <c r="D318" s="66" t="s">
        <v>475</v>
      </c>
      <c r="E318" s="66" t="s">
        <v>476</v>
      </c>
      <c r="F318" s="66" t="s">
        <v>455</v>
      </c>
      <c r="G318" s="66">
        <v>90</v>
      </c>
      <c r="H318" s="66" t="s">
        <v>457</v>
      </c>
      <c r="I318" s="66" t="s">
        <v>448</v>
      </c>
      <c r="J318" s="66" t="s">
        <v>477</v>
      </c>
    </row>
    <row r="319" ht="181" customHeight="1" spans="1:10">
      <c r="A319" s="65" t="s">
        <v>412</v>
      </c>
      <c r="B319" s="68" t="s">
        <v>899</v>
      </c>
      <c r="C319" s="22"/>
      <c r="D319" s="22"/>
      <c r="E319" s="22"/>
      <c r="F319" s="22"/>
      <c r="G319" s="22"/>
      <c r="H319" s="22"/>
      <c r="I319" s="22"/>
      <c r="J319" s="22"/>
    </row>
    <row r="320" spans="1:10">
      <c r="A320" s="22"/>
      <c r="B320" s="22"/>
      <c r="C320" s="22" t="s">
        <v>442</v>
      </c>
      <c r="D320" s="66" t="s">
        <v>443</v>
      </c>
      <c r="E320" s="22" t="s">
        <v>900</v>
      </c>
      <c r="F320" s="22" t="s">
        <v>445</v>
      </c>
      <c r="G320" s="22">
        <v>187.5</v>
      </c>
      <c r="H320" s="22" t="s">
        <v>630</v>
      </c>
      <c r="I320" s="22" t="s">
        <v>448</v>
      </c>
      <c r="J320" s="22" t="s">
        <v>901</v>
      </c>
    </row>
    <row r="321" spans="1:10">
      <c r="A321" s="22"/>
      <c r="B321" s="22"/>
      <c r="C321" s="22" t="s">
        <v>442</v>
      </c>
      <c r="D321" s="66" t="s">
        <v>443</v>
      </c>
      <c r="E321" s="22" t="s">
        <v>902</v>
      </c>
      <c r="F321" s="22" t="s">
        <v>445</v>
      </c>
      <c r="G321" s="22">
        <v>125</v>
      </c>
      <c r="H321" s="22" t="s">
        <v>630</v>
      </c>
      <c r="I321" s="22" t="s">
        <v>448</v>
      </c>
      <c r="J321" s="22" t="s">
        <v>903</v>
      </c>
    </row>
    <row r="322" spans="1:10">
      <c r="A322" s="22"/>
      <c r="B322" s="22"/>
      <c r="C322" s="22" t="s">
        <v>442</v>
      </c>
      <c r="D322" s="66" t="s">
        <v>453</v>
      </c>
      <c r="E322" s="22" t="s">
        <v>454</v>
      </c>
      <c r="F322" s="22" t="s">
        <v>455</v>
      </c>
      <c r="G322" s="22">
        <v>90</v>
      </c>
      <c r="H322" s="22" t="s">
        <v>457</v>
      </c>
      <c r="I322" s="22" t="s">
        <v>448</v>
      </c>
      <c r="J322" s="22" t="s">
        <v>458</v>
      </c>
    </row>
    <row r="323" spans="1:10">
      <c r="A323" s="22"/>
      <c r="B323" s="22"/>
      <c r="C323" s="22" t="s">
        <v>442</v>
      </c>
      <c r="D323" s="66" t="s">
        <v>459</v>
      </c>
      <c r="E323" s="22" t="s">
        <v>481</v>
      </c>
      <c r="F323" s="22" t="s">
        <v>445</v>
      </c>
      <c r="G323" s="22">
        <v>6</v>
      </c>
      <c r="H323" s="22" t="s">
        <v>483</v>
      </c>
      <c r="I323" s="22" t="s">
        <v>448</v>
      </c>
      <c r="J323" s="22" t="s">
        <v>484</v>
      </c>
    </row>
    <row r="324" spans="1:10">
      <c r="A324" s="22"/>
      <c r="B324" s="22"/>
      <c r="C324" s="22" t="s">
        <v>465</v>
      </c>
      <c r="D324" s="66" t="s">
        <v>466</v>
      </c>
      <c r="E324" s="22" t="s">
        <v>904</v>
      </c>
      <c r="F324" s="22" t="s">
        <v>445</v>
      </c>
      <c r="G324" s="22" t="s">
        <v>558</v>
      </c>
      <c r="H324" s="22" t="s">
        <v>878</v>
      </c>
      <c r="I324" s="22" t="s">
        <v>469</v>
      </c>
      <c r="J324" s="22" t="s">
        <v>905</v>
      </c>
    </row>
    <row r="325" spans="1:10">
      <c r="A325" s="22"/>
      <c r="B325" s="22"/>
      <c r="C325" s="22" t="s">
        <v>474</v>
      </c>
      <c r="D325" s="66" t="s">
        <v>475</v>
      </c>
      <c r="E325" s="22" t="s">
        <v>476</v>
      </c>
      <c r="F325" s="22" t="s">
        <v>455</v>
      </c>
      <c r="G325" s="22">
        <v>90</v>
      </c>
      <c r="H325" s="22" t="s">
        <v>457</v>
      </c>
      <c r="I325" s="22" t="s">
        <v>448</v>
      </c>
      <c r="J325" s="22" t="s">
        <v>477</v>
      </c>
    </row>
    <row r="326" ht="209" customHeight="1" spans="1:10">
      <c r="A326" s="65" t="s">
        <v>415</v>
      </c>
      <c r="B326" s="68" t="s">
        <v>906</v>
      </c>
      <c r="C326" s="22"/>
      <c r="D326" s="22"/>
      <c r="E326" s="22"/>
      <c r="F326" s="22"/>
      <c r="G326" s="22"/>
      <c r="H326" s="22"/>
      <c r="I326" s="22"/>
      <c r="J326" s="22"/>
    </row>
    <row r="327" spans="1:10">
      <c r="A327" s="22"/>
      <c r="B327" s="22"/>
      <c r="C327" s="22" t="s">
        <v>442</v>
      </c>
      <c r="D327" s="66" t="s">
        <v>443</v>
      </c>
      <c r="E327" s="22" t="s">
        <v>907</v>
      </c>
      <c r="F327" s="22" t="s">
        <v>445</v>
      </c>
      <c r="G327" s="22">
        <v>38</v>
      </c>
      <c r="H327" s="22" t="s">
        <v>838</v>
      </c>
      <c r="I327" s="22" t="s">
        <v>448</v>
      </c>
      <c r="J327" s="22" t="s">
        <v>908</v>
      </c>
    </row>
    <row r="328" spans="1:10">
      <c r="A328" s="22"/>
      <c r="B328" s="22"/>
      <c r="C328" s="22" t="s">
        <v>442</v>
      </c>
      <c r="D328" s="66" t="s">
        <v>443</v>
      </c>
      <c r="E328" s="22" t="s">
        <v>909</v>
      </c>
      <c r="F328" s="22" t="s">
        <v>445</v>
      </c>
      <c r="G328" s="22">
        <v>316</v>
      </c>
      <c r="H328" s="22" t="s">
        <v>630</v>
      </c>
      <c r="I328" s="22" t="s">
        <v>448</v>
      </c>
      <c r="J328" s="22" t="s">
        <v>910</v>
      </c>
    </row>
    <row r="329" spans="1:10">
      <c r="A329" s="22"/>
      <c r="B329" s="22"/>
      <c r="C329" s="22" t="s">
        <v>442</v>
      </c>
      <c r="D329" s="66" t="s">
        <v>453</v>
      </c>
      <c r="E329" s="22" t="s">
        <v>454</v>
      </c>
      <c r="F329" s="22" t="s">
        <v>455</v>
      </c>
      <c r="G329" s="22">
        <v>90</v>
      </c>
      <c r="H329" s="22" t="s">
        <v>457</v>
      </c>
      <c r="I329" s="22" t="s">
        <v>448</v>
      </c>
      <c r="J329" s="22" t="s">
        <v>458</v>
      </c>
    </row>
    <row r="330" spans="1:10">
      <c r="A330" s="22"/>
      <c r="B330" s="22"/>
      <c r="C330" s="22" t="s">
        <v>442</v>
      </c>
      <c r="D330" s="66" t="s">
        <v>459</v>
      </c>
      <c r="E330" s="22" t="s">
        <v>481</v>
      </c>
      <c r="F330" s="22" t="s">
        <v>445</v>
      </c>
      <c r="G330" s="22">
        <v>6</v>
      </c>
      <c r="H330" s="22" t="s">
        <v>483</v>
      </c>
      <c r="I330" s="22" t="s">
        <v>448</v>
      </c>
      <c r="J330" s="22" t="s">
        <v>484</v>
      </c>
    </row>
    <row r="331" ht="24" spans="1:10">
      <c r="A331" s="22"/>
      <c r="B331" s="22"/>
      <c r="C331" s="22" t="s">
        <v>465</v>
      </c>
      <c r="D331" s="66" t="s">
        <v>466</v>
      </c>
      <c r="E331" s="22" t="s">
        <v>911</v>
      </c>
      <c r="F331" s="22" t="s">
        <v>445</v>
      </c>
      <c r="G331" s="22" t="s">
        <v>912</v>
      </c>
      <c r="H331" s="22" t="s">
        <v>878</v>
      </c>
      <c r="I331" s="22" t="s">
        <v>469</v>
      </c>
      <c r="J331" s="22" t="s">
        <v>913</v>
      </c>
    </row>
    <row r="332" spans="1:10">
      <c r="A332" s="22"/>
      <c r="B332" s="22"/>
      <c r="C332" s="22" t="s">
        <v>474</v>
      </c>
      <c r="D332" s="66" t="s">
        <v>475</v>
      </c>
      <c r="E332" s="22" t="s">
        <v>476</v>
      </c>
      <c r="F332" s="22" t="s">
        <v>455</v>
      </c>
      <c r="G332" s="22">
        <v>90</v>
      </c>
      <c r="H332" s="22" t="s">
        <v>457</v>
      </c>
      <c r="I332" s="22" t="s">
        <v>448</v>
      </c>
      <c r="J332" s="22" t="s">
        <v>477</v>
      </c>
    </row>
    <row r="333" ht="204" customHeight="1" spans="1:10">
      <c r="A333" s="65" t="s">
        <v>417</v>
      </c>
      <c r="B333" s="68" t="s">
        <v>914</v>
      </c>
      <c r="C333" s="22"/>
      <c r="D333" s="22"/>
      <c r="E333" s="22"/>
      <c r="F333" s="22"/>
      <c r="G333" s="22"/>
      <c r="H333" s="22"/>
      <c r="I333" s="22"/>
      <c r="J333" s="22"/>
    </row>
    <row r="334" spans="1:10">
      <c r="A334" s="22"/>
      <c r="B334" s="22"/>
      <c r="C334" s="22" t="s">
        <v>442</v>
      </c>
      <c r="D334" s="66" t="s">
        <v>443</v>
      </c>
      <c r="E334" s="22" t="s">
        <v>915</v>
      </c>
      <c r="F334" s="22" t="s">
        <v>445</v>
      </c>
      <c r="G334" s="22">
        <v>150</v>
      </c>
      <c r="H334" s="22" t="s">
        <v>630</v>
      </c>
      <c r="I334" s="22" t="s">
        <v>448</v>
      </c>
      <c r="J334" s="22" t="s">
        <v>916</v>
      </c>
    </row>
    <row r="335" spans="1:10">
      <c r="A335" s="22"/>
      <c r="B335" s="22"/>
      <c r="C335" s="22" t="s">
        <v>442</v>
      </c>
      <c r="D335" s="66" t="s">
        <v>443</v>
      </c>
      <c r="E335" s="22" t="s">
        <v>917</v>
      </c>
      <c r="F335" s="22" t="s">
        <v>445</v>
      </c>
      <c r="G335" s="22">
        <v>150</v>
      </c>
      <c r="H335" s="22" t="s">
        <v>630</v>
      </c>
      <c r="I335" s="22" t="s">
        <v>448</v>
      </c>
      <c r="J335" s="22" t="s">
        <v>918</v>
      </c>
    </row>
    <row r="336" spans="1:10">
      <c r="A336" s="22"/>
      <c r="B336" s="22"/>
      <c r="C336" s="22" t="s">
        <v>442</v>
      </c>
      <c r="D336" s="66" t="s">
        <v>453</v>
      </c>
      <c r="E336" s="22" t="s">
        <v>454</v>
      </c>
      <c r="F336" s="22" t="s">
        <v>455</v>
      </c>
      <c r="G336" s="22">
        <v>90</v>
      </c>
      <c r="H336" s="22" t="s">
        <v>457</v>
      </c>
      <c r="I336" s="22" t="s">
        <v>448</v>
      </c>
      <c r="J336" s="22" t="s">
        <v>458</v>
      </c>
    </row>
    <row r="337" spans="1:10">
      <c r="A337" s="22"/>
      <c r="B337" s="22"/>
      <c r="C337" s="22" t="s">
        <v>442</v>
      </c>
      <c r="D337" s="66" t="s">
        <v>459</v>
      </c>
      <c r="E337" s="22" t="s">
        <v>481</v>
      </c>
      <c r="F337" s="22" t="s">
        <v>445</v>
      </c>
      <c r="G337" s="22">
        <v>6</v>
      </c>
      <c r="H337" s="22" t="s">
        <v>483</v>
      </c>
      <c r="I337" s="22" t="s">
        <v>448</v>
      </c>
      <c r="J337" s="22" t="s">
        <v>484</v>
      </c>
    </row>
    <row r="338" spans="1:10">
      <c r="A338" s="22"/>
      <c r="B338" s="22"/>
      <c r="C338" s="22" t="s">
        <v>465</v>
      </c>
      <c r="D338" s="66" t="s">
        <v>466</v>
      </c>
      <c r="E338" s="22" t="s">
        <v>919</v>
      </c>
      <c r="F338" s="22" t="s">
        <v>445</v>
      </c>
      <c r="G338" s="22" t="s">
        <v>920</v>
      </c>
      <c r="H338" s="22" t="s">
        <v>457</v>
      </c>
      <c r="I338" s="22" t="s">
        <v>448</v>
      </c>
      <c r="J338" s="22" t="s">
        <v>921</v>
      </c>
    </row>
    <row r="339" spans="1:10">
      <c r="A339" s="22"/>
      <c r="B339" s="22"/>
      <c r="C339" s="22" t="s">
        <v>474</v>
      </c>
      <c r="D339" s="66" t="s">
        <v>475</v>
      </c>
      <c r="E339" s="22" t="s">
        <v>476</v>
      </c>
      <c r="F339" s="22" t="s">
        <v>455</v>
      </c>
      <c r="G339" s="22">
        <v>90</v>
      </c>
      <c r="H339" s="22" t="s">
        <v>457</v>
      </c>
      <c r="I339" s="22" t="s">
        <v>448</v>
      </c>
      <c r="J339" s="22" t="s">
        <v>477</v>
      </c>
    </row>
    <row r="340" ht="246" customHeight="1" spans="1:10">
      <c r="A340" s="65" t="s">
        <v>419</v>
      </c>
      <c r="B340" s="68" t="s">
        <v>922</v>
      </c>
      <c r="C340" s="22"/>
      <c r="D340" s="22"/>
      <c r="E340" s="22"/>
      <c r="F340" s="22"/>
      <c r="G340" s="22"/>
      <c r="H340" s="22"/>
      <c r="I340" s="22"/>
      <c r="J340" s="22"/>
    </row>
    <row r="341" spans="1:10">
      <c r="A341" s="22"/>
      <c r="B341" s="22"/>
      <c r="C341" s="22" t="s">
        <v>442</v>
      </c>
      <c r="D341" s="66" t="s">
        <v>443</v>
      </c>
      <c r="E341" s="22" t="s">
        <v>923</v>
      </c>
      <c r="F341" s="22" t="s">
        <v>445</v>
      </c>
      <c r="G341" s="22">
        <v>70</v>
      </c>
      <c r="H341" s="22" t="s">
        <v>451</v>
      </c>
      <c r="I341" s="22" t="s">
        <v>448</v>
      </c>
      <c r="J341" s="22" t="s">
        <v>924</v>
      </c>
    </row>
    <row r="342" spans="1:10">
      <c r="A342" s="22"/>
      <c r="B342" s="22"/>
      <c r="C342" s="22" t="s">
        <v>442</v>
      </c>
      <c r="D342" s="66" t="s">
        <v>453</v>
      </c>
      <c r="E342" s="22" t="s">
        <v>454</v>
      </c>
      <c r="F342" s="22" t="s">
        <v>455</v>
      </c>
      <c r="G342" s="22">
        <v>90</v>
      </c>
      <c r="H342" s="22" t="s">
        <v>457</v>
      </c>
      <c r="I342" s="22" t="s">
        <v>448</v>
      </c>
      <c r="J342" s="22" t="s">
        <v>458</v>
      </c>
    </row>
    <row r="343" spans="1:10">
      <c r="A343" s="22"/>
      <c r="B343" s="22"/>
      <c r="C343" s="22" t="s">
        <v>442</v>
      </c>
      <c r="D343" s="66" t="s">
        <v>459</v>
      </c>
      <c r="E343" s="22" t="s">
        <v>481</v>
      </c>
      <c r="F343" s="22" t="s">
        <v>445</v>
      </c>
      <c r="G343" s="22">
        <v>6</v>
      </c>
      <c r="H343" s="22" t="s">
        <v>483</v>
      </c>
      <c r="I343" s="22" t="s">
        <v>448</v>
      </c>
      <c r="J343" s="22" t="s">
        <v>484</v>
      </c>
    </row>
    <row r="344" spans="1:10">
      <c r="A344" s="22"/>
      <c r="B344" s="22"/>
      <c r="C344" s="22" t="s">
        <v>465</v>
      </c>
      <c r="D344" s="66" t="s">
        <v>466</v>
      </c>
      <c r="E344" s="22" t="s">
        <v>919</v>
      </c>
      <c r="F344" s="22" t="s">
        <v>445</v>
      </c>
      <c r="G344" s="22" t="s">
        <v>920</v>
      </c>
      <c r="H344" s="22" t="s">
        <v>457</v>
      </c>
      <c r="I344" s="22" t="s">
        <v>448</v>
      </c>
      <c r="J344" s="22" t="s">
        <v>921</v>
      </c>
    </row>
    <row r="345" spans="1:10">
      <c r="A345" s="22"/>
      <c r="B345" s="22"/>
      <c r="C345" s="22" t="s">
        <v>474</v>
      </c>
      <c r="D345" s="66" t="s">
        <v>475</v>
      </c>
      <c r="E345" s="22" t="s">
        <v>476</v>
      </c>
      <c r="F345" s="22" t="s">
        <v>455</v>
      </c>
      <c r="G345" s="22">
        <v>90</v>
      </c>
      <c r="H345" s="22" t="s">
        <v>457</v>
      </c>
      <c r="I345" s="22" t="s">
        <v>448</v>
      </c>
      <c r="J345" s="22" t="s">
        <v>477</v>
      </c>
    </row>
    <row r="346" ht="193" customHeight="1" spans="1:10">
      <c r="A346" s="65" t="s">
        <v>421</v>
      </c>
      <c r="B346" s="68" t="s">
        <v>925</v>
      </c>
      <c r="C346" s="22"/>
      <c r="D346" s="22"/>
      <c r="E346" s="22"/>
      <c r="F346" s="22"/>
      <c r="G346" s="22"/>
      <c r="H346" s="22"/>
      <c r="I346" s="22"/>
      <c r="J346" s="22"/>
    </row>
    <row r="347" ht="24" spans="1:10">
      <c r="A347" s="22"/>
      <c r="B347" s="22"/>
      <c r="C347" s="22" t="s">
        <v>442</v>
      </c>
      <c r="D347" s="66" t="s">
        <v>443</v>
      </c>
      <c r="E347" s="66" t="s">
        <v>926</v>
      </c>
      <c r="F347" s="66" t="s">
        <v>445</v>
      </c>
      <c r="G347" s="66">
        <v>2</v>
      </c>
      <c r="H347" s="66" t="s">
        <v>447</v>
      </c>
      <c r="I347" s="66" t="s">
        <v>448</v>
      </c>
      <c r="J347" s="66" t="s">
        <v>927</v>
      </c>
    </row>
    <row r="348" spans="1:10">
      <c r="A348" s="22"/>
      <c r="B348" s="22"/>
      <c r="C348" s="22" t="s">
        <v>442</v>
      </c>
      <c r="D348" s="66" t="s">
        <v>443</v>
      </c>
      <c r="E348" s="66" t="s">
        <v>928</v>
      </c>
      <c r="F348" s="66" t="s">
        <v>445</v>
      </c>
      <c r="G348" s="66">
        <v>36</v>
      </c>
      <c r="H348" s="66" t="s">
        <v>630</v>
      </c>
      <c r="I348" s="66" t="s">
        <v>448</v>
      </c>
      <c r="J348" s="66" t="s">
        <v>929</v>
      </c>
    </row>
    <row r="349" spans="1:10">
      <c r="A349" s="22"/>
      <c r="B349" s="22"/>
      <c r="C349" s="22" t="s">
        <v>442</v>
      </c>
      <c r="D349" s="66" t="s">
        <v>443</v>
      </c>
      <c r="E349" s="66" t="s">
        <v>930</v>
      </c>
      <c r="F349" s="66" t="s">
        <v>445</v>
      </c>
      <c r="G349" s="66">
        <v>50</v>
      </c>
      <c r="H349" s="66" t="s">
        <v>630</v>
      </c>
      <c r="I349" s="66" t="s">
        <v>448</v>
      </c>
      <c r="J349" s="66" t="s">
        <v>931</v>
      </c>
    </row>
    <row r="350" spans="1:10">
      <c r="A350" s="22"/>
      <c r="B350" s="22"/>
      <c r="C350" s="22" t="s">
        <v>442</v>
      </c>
      <c r="D350" s="66" t="s">
        <v>453</v>
      </c>
      <c r="E350" s="66" t="s">
        <v>932</v>
      </c>
      <c r="F350" s="66" t="s">
        <v>445</v>
      </c>
      <c r="G350" s="66">
        <v>100</v>
      </c>
      <c r="H350" s="66" t="s">
        <v>457</v>
      </c>
      <c r="I350" s="66" t="s">
        <v>448</v>
      </c>
      <c r="J350" s="66" t="s">
        <v>458</v>
      </c>
    </row>
    <row r="351" spans="1:10">
      <c r="A351" s="22"/>
      <c r="B351" s="22"/>
      <c r="C351" s="22" t="s">
        <v>442</v>
      </c>
      <c r="D351" s="66" t="s">
        <v>459</v>
      </c>
      <c r="E351" s="66" t="s">
        <v>933</v>
      </c>
      <c r="F351" s="66" t="s">
        <v>934</v>
      </c>
      <c r="G351" s="66">
        <v>12</v>
      </c>
      <c r="H351" s="66" t="s">
        <v>483</v>
      </c>
      <c r="I351" s="66" t="s">
        <v>448</v>
      </c>
      <c r="J351" s="66" t="s">
        <v>935</v>
      </c>
    </row>
    <row r="352" spans="1:10">
      <c r="A352" s="22"/>
      <c r="B352" s="22"/>
      <c r="C352" s="22" t="s">
        <v>465</v>
      </c>
      <c r="D352" s="66" t="s">
        <v>466</v>
      </c>
      <c r="E352" s="66" t="s">
        <v>936</v>
      </c>
      <c r="F352" s="66" t="s">
        <v>445</v>
      </c>
      <c r="G352" s="66" t="s">
        <v>937</v>
      </c>
      <c r="H352" s="66" t="s">
        <v>457</v>
      </c>
      <c r="I352" s="66" t="s">
        <v>469</v>
      </c>
      <c r="J352" s="66" t="s">
        <v>938</v>
      </c>
    </row>
    <row r="353" spans="1:10">
      <c r="A353" s="22"/>
      <c r="B353" s="22"/>
      <c r="C353" s="22" t="s">
        <v>465</v>
      </c>
      <c r="D353" s="69" t="s">
        <v>939</v>
      </c>
      <c r="E353" s="66" t="s">
        <v>940</v>
      </c>
      <c r="F353" s="66" t="s">
        <v>455</v>
      </c>
      <c r="G353" s="66">
        <v>10</v>
      </c>
      <c r="H353" s="66" t="s">
        <v>941</v>
      </c>
      <c r="I353" s="66" t="s">
        <v>448</v>
      </c>
      <c r="J353" s="66" t="s">
        <v>942</v>
      </c>
    </row>
    <row r="354" spans="1:10">
      <c r="A354" s="22"/>
      <c r="B354" s="22"/>
      <c r="C354" s="22" t="s">
        <v>474</v>
      </c>
      <c r="D354" s="66" t="s">
        <v>475</v>
      </c>
      <c r="E354" s="66" t="s">
        <v>943</v>
      </c>
      <c r="F354" s="66" t="s">
        <v>455</v>
      </c>
      <c r="G354" s="66">
        <v>80</v>
      </c>
      <c r="H354" s="66" t="s">
        <v>457</v>
      </c>
      <c r="I354" s="66" t="s">
        <v>448</v>
      </c>
      <c r="J354" s="66" t="s">
        <v>477</v>
      </c>
    </row>
    <row r="355" ht="147" customHeight="1" spans="1:10">
      <c r="A355" s="65" t="s">
        <v>423</v>
      </c>
      <c r="B355" s="68" t="s">
        <v>944</v>
      </c>
      <c r="C355" s="22"/>
      <c r="D355" s="22"/>
      <c r="E355" s="22"/>
      <c r="F355" s="22"/>
      <c r="G355" s="22"/>
      <c r="H355" s="22"/>
      <c r="I355" s="22"/>
      <c r="J355" s="22"/>
    </row>
    <row r="356" ht="24" spans="1:10">
      <c r="A356" s="22"/>
      <c r="B356" s="22"/>
      <c r="C356" s="22" t="s">
        <v>442</v>
      </c>
      <c r="D356" s="66" t="s">
        <v>443</v>
      </c>
      <c r="E356" s="66" t="s">
        <v>945</v>
      </c>
      <c r="F356" s="66" t="s">
        <v>445</v>
      </c>
      <c r="G356" s="66">
        <v>5</v>
      </c>
      <c r="H356" s="66" t="s">
        <v>875</v>
      </c>
      <c r="I356" s="66" t="s">
        <v>448</v>
      </c>
      <c r="J356" s="66" t="s">
        <v>946</v>
      </c>
    </row>
    <row r="357" ht="24" spans="1:10">
      <c r="A357" s="22"/>
      <c r="B357" s="22"/>
      <c r="C357" s="22" t="s">
        <v>442</v>
      </c>
      <c r="D357" s="66" t="s">
        <v>443</v>
      </c>
      <c r="E357" s="66" t="s">
        <v>947</v>
      </c>
      <c r="F357" s="66" t="s">
        <v>445</v>
      </c>
      <c r="G357" s="66">
        <v>15.7</v>
      </c>
      <c r="H357" s="66" t="s">
        <v>838</v>
      </c>
      <c r="I357" s="66" t="s">
        <v>448</v>
      </c>
      <c r="J357" s="66" t="s">
        <v>948</v>
      </c>
    </row>
    <row r="358" ht="24" spans="1:10">
      <c r="A358" s="22"/>
      <c r="B358" s="22"/>
      <c r="C358" s="22" t="s">
        <v>442</v>
      </c>
      <c r="D358" s="66" t="s">
        <v>443</v>
      </c>
      <c r="E358" s="66" t="s">
        <v>949</v>
      </c>
      <c r="F358" s="66" t="s">
        <v>445</v>
      </c>
      <c r="G358" s="66">
        <v>337</v>
      </c>
      <c r="H358" s="66" t="s">
        <v>630</v>
      </c>
      <c r="I358" s="66" t="s">
        <v>448</v>
      </c>
      <c r="J358" s="66" t="s">
        <v>950</v>
      </c>
    </row>
    <row r="359" ht="24" spans="1:10">
      <c r="A359" s="22"/>
      <c r="B359" s="22"/>
      <c r="C359" s="22" t="s">
        <v>442</v>
      </c>
      <c r="D359" s="66" t="s">
        <v>453</v>
      </c>
      <c r="E359" s="66" t="s">
        <v>454</v>
      </c>
      <c r="F359" s="66" t="s">
        <v>455</v>
      </c>
      <c r="G359" s="66">
        <v>90</v>
      </c>
      <c r="H359" s="66" t="s">
        <v>457</v>
      </c>
      <c r="I359" s="66" t="s">
        <v>448</v>
      </c>
      <c r="J359" s="66" t="s">
        <v>951</v>
      </c>
    </row>
    <row r="360" spans="1:10">
      <c r="A360" s="22"/>
      <c r="B360" s="22"/>
      <c r="C360" s="22" t="s">
        <v>442</v>
      </c>
      <c r="D360" s="66" t="s">
        <v>459</v>
      </c>
      <c r="E360" s="66" t="s">
        <v>460</v>
      </c>
      <c r="F360" s="66" t="s">
        <v>461</v>
      </c>
      <c r="G360" s="66">
        <v>30</v>
      </c>
      <c r="H360" s="66" t="s">
        <v>463</v>
      </c>
      <c r="I360" s="66" t="s">
        <v>448</v>
      </c>
      <c r="J360" s="66" t="s">
        <v>952</v>
      </c>
    </row>
    <row r="361" spans="1:10">
      <c r="A361" s="22"/>
      <c r="B361" s="22"/>
      <c r="C361" s="22" t="s">
        <v>465</v>
      </c>
      <c r="D361" s="66" t="s">
        <v>466</v>
      </c>
      <c r="E361" s="66" t="s">
        <v>953</v>
      </c>
      <c r="F361" s="66" t="s">
        <v>445</v>
      </c>
      <c r="G361" s="66" t="s">
        <v>561</v>
      </c>
      <c r="H361" s="66" t="s">
        <v>878</v>
      </c>
      <c r="I361" s="66" t="s">
        <v>469</v>
      </c>
      <c r="J361" s="66" t="s">
        <v>954</v>
      </c>
    </row>
    <row r="362" ht="24" spans="1:10">
      <c r="A362" s="22"/>
      <c r="B362" s="22"/>
      <c r="C362" s="22" t="s">
        <v>474</v>
      </c>
      <c r="D362" s="66" t="s">
        <v>475</v>
      </c>
      <c r="E362" s="66" t="s">
        <v>476</v>
      </c>
      <c r="F362" s="66" t="s">
        <v>455</v>
      </c>
      <c r="G362" s="66">
        <v>90</v>
      </c>
      <c r="H362" s="66" t="s">
        <v>457</v>
      </c>
      <c r="I362" s="66" t="s">
        <v>448</v>
      </c>
      <c r="J362" s="66" t="s">
        <v>955</v>
      </c>
    </row>
    <row r="363" ht="164" customHeight="1" spans="1:10">
      <c r="A363" s="65" t="s">
        <v>425</v>
      </c>
      <c r="B363" s="68" t="s">
        <v>956</v>
      </c>
      <c r="C363" s="22"/>
      <c r="D363" s="22"/>
      <c r="E363" s="22"/>
      <c r="F363" s="22"/>
      <c r="G363" s="22"/>
      <c r="H363" s="22"/>
      <c r="I363" s="22"/>
      <c r="J363" s="22"/>
    </row>
    <row r="364" ht="24" spans="1:10">
      <c r="A364" s="22"/>
      <c r="B364" s="22"/>
      <c r="C364" s="22" t="s">
        <v>442</v>
      </c>
      <c r="D364" s="66" t="s">
        <v>443</v>
      </c>
      <c r="E364" s="66" t="s">
        <v>957</v>
      </c>
      <c r="F364" s="66" t="s">
        <v>445</v>
      </c>
      <c r="G364" s="66">
        <v>600</v>
      </c>
      <c r="H364" s="66" t="s">
        <v>630</v>
      </c>
      <c r="I364" s="66" t="s">
        <v>448</v>
      </c>
      <c r="J364" s="66" t="s">
        <v>958</v>
      </c>
    </row>
    <row r="365" ht="24" spans="1:10">
      <c r="A365" s="22"/>
      <c r="B365" s="22"/>
      <c r="C365" s="22" t="s">
        <v>442</v>
      </c>
      <c r="D365" s="66" t="s">
        <v>443</v>
      </c>
      <c r="E365" s="66" t="s">
        <v>959</v>
      </c>
      <c r="F365" s="66" t="s">
        <v>445</v>
      </c>
      <c r="G365" s="66">
        <v>75.5</v>
      </c>
      <c r="H365" s="66" t="s">
        <v>838</v>
      </c>
      <c r="I365" s="66" t="s">
        <v>448</v>
      </c>
      <c r="J365" s="66" t="s">
        <v>960</v>
      </c>
    </row>
    <row r="366" ht="24" spans="1:10">
      <c r="A366" s="22"/>
      <c r="B366" s="22"/>
      <c r="C366" s="22" t="s">
        <v>442</v>
      </c>
      <c r="D366" s="66" t="s">
        <v>443</v>
      </c>
      <c r="E366" s="66" t="s">
        <v>961</v>
      </c>
      <c r="F366" s="66" t="s">
        <v>445</v>
      </c>
      <c r="G366" s="66">
        <v>260</v>
      </c>
      <c r="H366" s="66" t="s">
        <v>630</v>
      </c>
      <c r="I366" s="66" t="s">
        <v>448</v>
      </c>
      <c r="J366" s="66" t="s">
        <v>962</v>
      </c>
    </row>
    <row r="367" ht="24" spans="1:10">
      <c r="A367" s="22"/>
      <c r="B367" s="22"/>
      <c r="C367" s="22" t="s">
        <v>442</v>
      </c>
      <c r="D367" s="66" t="s">
        <v>453</v>
      </c>
      <c r="E367" s="66" t="s">
        <v>454</v>
      </c>
      <c r="F367" s="66" t="s">
        <v>455</v>
      </c>
      <c r="G367" s="66">
        <v>90</v>
      </c>
      <c r="H367" s="66" t="s">
        <v>457</v>
      </c>
      <c r="I367" s="66" t="s">
        <v>448</v>
      </c>
      <c r="J367" s="66" t="s">
        <v>951</v>
      </c>
    </row>
    <row r="368" spans="1:10">
      <c r="A368" s="22"/>
      <c r="B368" s="22"/>
      <c r="C368" s="22" t="s">
        <v>442</v>
      </c>
      <c r="D368" s="66" t="s">
        <v>459</v>
      </c>
      <c r="E368" s="66" t="s">
        <v>460</v>
      </c>
      <c r="F368" s="66" t="s">
        <v>461</v>
      </c>
      <c r="G368" s="66">
        <v>30</v>
      </c>
      <c r="H368" s="66" t="s">
        <v>463</v>
      </c>
      <c r="I368" s="66" t="s">
        <v>448</v>
      </c>
      <c r="J368" s="66" t="s">
        <v>952</v>
      </c>
    </row>
    <row r="369" spans="1:10">
      <c r="A369" s="22"/>
      <c r="B369" s="22"/>
      <c r="C369" s="22" t="s">
        <v>465</v>
      </c>
      <c r="D369" s="66" t="s">
        <v>466</v>
      </c>
      <c r="E369" s="66" t="s">
        <v>963</v>
      </c>
      <c r="F369" s="66" t="s">
        <v>445</v>
      </c>
      <c r="G369" s="66" t="s">
        <v>964</v>
      </c>
      <c r="H369" s="66" t="s">
        <v>457</v>
      </c>
      <c r="I369" s="66" t="s">
        <v>469</v>
      </c>
      <c r="J369" s="66" t="s">
        <v>965</v>
      </c>
    </row>
    <row r="370" ht="24" spans="1:10">
      <c r="A370" s="22"/>
      <c r="B370" s="22"/>
      <c r="C370" s="22" t="s">
        <v>474</v>
      </c>
      <c r="D370" s="66" t="s">
        <v>475</v>
      </c>
      <c r="E370" s="66" t="s">
        <v>476</v>
      </c>
      <c r="F370" s="66" t="s">
        <v>455</v>
      </c>
      <c r="G370" s="66">
        <v>90</v>
      </c>
      <c r="H370" s="66" t="s">
        <v>457</v>
      </c>
      <c r="I370" s="66" t="s">
        <v>448</v>
      </c>
      <c r="J370" s="66" t="s">
        <v>955</v>
      </c>
    </row>
    <row r="371" ht="189" customHeight="1" spans="1:10">
      <c r="A371" s="65" t="s">
        <v>427</v>
      </c>
      <c r="B371" s="68" t="s">
        <v>966</v>
      </c>
      <c r="C371" s="22"/>
      <c r="D371" s="22"/>
      <c r="E371" s="22"/>
      <c r="F371" s="22"/>
      <c r="G371" s="22"/>
      <c r="H371" s="22"/>
      <c r="I371" s="22"/>
      <c r="J371" s="22"/>
    </row>
    <row r="372" spans="1:10">
      <c r="A372" s="22"/>
      <c r="B372" s="22"/>
      <c r="C372" s="22" t="s">
        <v>442</v>
      </c>
      <c r="D372" s="66" t="s">
        <v>443</v>
      </c>
      <c r="E372" s="66" t="s">
        <v>967</v>
      </c>
      <c r="F372" s="66" t="s">
        <v>445</v>
      </c>
      <c r="G372" s="66">
        <v>600</v>
      </c>
      <c r="H372" s="66" t="s">
        <v>630</v>
      </c>
      <c r="I372" s="66" t="s">
        <v>448</v>
      </c>
      <c r="J372" s="66" t="s">
        <v>968</v>
      </c>
    </row>
    <row r="373" spans="1:10">
      <c r="A373" s="22"/>
      <c r="B373" s="22"/>
      <c r="C373" s="22" t="s">
        <v>442</v>
      </c>
      <c r="D373" s="66" t="s">
        <v>443</v>
      </c>
      <c r="E373" s="66" t="s">
        <v>969</v>
      </c>
      <c r="F373" s="66" t="s">
        <v>445</v>
      </c>
      <c r="G373" s="66">
        <v>400</v>
      </c>
      <c r="H373" s="66" t="s">
        <v>838</v>
      </c>
      <c r="I373" s="66" t="s">
        <v>448</v>
      </c>
      <c r="J373" s="66" t="s">
        <v>970</v>
      </c>
    </row>
    <row r="374" spans="1:10">
      <c r="A374" s="22"/>
      <c r="B374" s="22"/>
      <c r="C374" s="22" t="s">
        <v>442</v>
      </c>
      <c r="D374" s="66" t="s">
        <v>453</v>
      </c>
      <c r="E374" s="66" t="s">
        <v>454</v>
      </c>
      <c r="F374" s="66" t="s">
        <v>455</v>
      </c>
      <c r="G374" s="66">
        <v>90</v>
      </c>
      <c r="H374" s="66" t="s">
        <v>457</v>
      </c>
      <c r="I374" s="66" t="s">
        <v>448</v>
      </c>
      <c r="J374" s="66" t="s">
        <v>458</v>
      </c>
    </row>
    <row r="375" spans="1:10">
      <c r="A375" s="22"/>
      <c r="B375" s="22"/>
      <c r="C375" s="22" t="s">
        <v>442</v>
      </c>
      <c r="D375" s="66" t="s">
        <v>459</v>
      </c>
      <c r="E375" s="66" t="s">
        <v>460</v>
      </c>
      <c r="F375" s="66" t="s">
        <v>461</v>
      </c>
      <c r="G375" s="66">
        <v>30</v>
      </c>
      <c r="H375" s="66" t="s">
        <v>463</v>
      </c>
      <c r="I375" s="66" t="s">
        <v>448</v>
      </c>
      <c r="J375" s="66" t="s">
        <v>464</v>
      </c>
    </row>
    <row r="376" spans="1:10">
      <c r="A376" s="22"/>
      <c r="B376" s="22"/>
      <c r="C376" s="22" t="s">
        <v>465</v>
      </c>
      <c r="D376" s="66" t="s">
        <v>466</v>
      </c>
      <c r="E376" s="66" t="s">
        <v>971</v>
      </c>
      <c r="F376" s="66" t="s">
        <v>445</v>
      </c>
      <c r="G376" s="66" t="s">
        <v>572</v>
      </c>
      <c r="H376" s="66" t="s">
        <v>878</v>
      </c>
      <c r="I376" s="66" t="s">
        <v>469</v>
      </c>
      <c r="J376" s="66" t="s">
        <v>972</v>
      </c>
    </row>
    <row r="377" spans="1:10">
      <c r="A377" s="22"/>
      <c r="B377" s="22"/>
      <c r="C377" s="22" t="s">
        <v>474</v>
      </c>
      <c r="D377" s="66" t="s">
        <v>475</v>
      </c>
      <c r="E377" s="66" t="s">
        <v>476</v>
      </c>
      <c r="F377" s="66" t="s">
        <v>455</v>
      </c>
      <c r="G377" s="66">
        <v>90</v>
      </c>
      <c r="H377" s="66" t="s">
        <v>457</v>
      </c>
      <c r="I377" s="66" t="s">
        <v>448</v>
      </c>
      <c r="J377" s="66" t="s">
        <v>477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2026-03-04T03:12:00Z</dcterms:created>
  <dcterms:modified xsi:type="dcterms:W3CDTF">2026-03-20T14:25:53Z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D9CCF88EC87C00B3F9E7BC69A2C7C8EC_43</vt:lpwstr>
  </property>
</Properties>
</file>